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K:\Business_Dev\Marketing\CRM\IR dokumenter\2022\Q1 2022\"/>
    </mc:Choice>
  </mc:AlternateContent>
  <xr:revisionPtr revIDLastSave="0" documentId="8_{CF1F37DB-502D-43AE-A725-A2406417D426}" xr6:coauthVersionLast="47" xr6:coauthVersionMax="47" xr10:uidLastSave="{00000000-0000-0000-0000-000000000000}"/>
  <bookViews>
    <workbookView xWindow="-32250" yWindow="1815" windowWidth="28800" windowHeight="15435"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_xlnm.Print_Area" localSheetId="2">Notes!$A$1:$G$395</definedName>
    <definedName name="solver_adj" localSheetId="3" hidden="1">APM!$B$73</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APM!$C$54</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APM!$B$74</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9" i="2" l="1"/>
  <c r="B82" i="2"/>
  <c r="B76" i="2"/>
  <c r="C70" i="2"/>
  <c r="B70" i="2"/>
  <c r="B64" i="2"/>
  <c r="B63" i="2"/>
  <c r="B62" i="2"/>
  <c r="B52" i="2"/>
  <c r="B46" i="2"/>
  <c r="B39" i="2"/>
  <c r="B38" i="2"/>
  <c r="B27" i="2"/>
  <c r="B31" i="2"/>
  <c r="B12" i="2"/>
  <c r="B30" i="2"/>
  <c r="B11" i="2"/>
  <c r="Q29" i="7"/>
  <c r="Q28" i="7"/>
  <c r="W28" i="7"/>
  <c r="P29" i="7"/>
  <c r="P28" i="7"/>
  <c r="B20" i="2"/>
  <c r="B21" i="2"/>
  <c r="O29" i="7"/>
  <c r="O28" i="7"/>
  <c r="N28" i="7"/>
  <c r="N29" i="7"/>
</calcChain>
</file>

<file path=xl/sharedStrings.xml><?xml version="1.0" encoding="utf-8"?>
<sst xmlns="http://schemas.openxmlformats.org/spreadsheetml/2006/main" count="647" uniqueCount="264">
  <si>
    <t>Full year</t>
  </si>
  <si>
    <t>Q3</t>
  </si>
  <si>
    <t>Q2</t>
  </si>
  <si>
    <t xml:space="preserve"> </t>
  </si>
  <si>
    <t>Return on equity (ROE)</t>
  </si>
  <si>
    <t>ROE annualised</t>
  </si>
  <si>
    <t>Komplett Bank ASA</t>
  </si>
  <si>
    <t>Total operating expenses</t>
  </si>
  <si>
    <t>Total operating income</t>
  </si>
  <si>
    <t>Cost income ratio</t>
  </si>
  <si>
    <r>
      <t>Marketin</t>
    </r>
    <r>
      <rPr>
        <sz val="10"/>
        <color theme="1"/>
        <rFont val="Calibri"/>
        <family val="2"/>
        <scheme val="minor"/>
      </rPr>
      <t>g expenses</t>
    </r>
  </si>
  <si>
    <t>Cost / Income ratio (C/I)</t>
  </si>
  <si>
    <t>Earnings per share (EPS)</t>
  </si>
  <si>
    <t>Interest on hybrid capital after tax</t>
  </si>
  <si>
    <t>Average total equity - AT1 capital</t>
  </si>
  <si>
    <t>Losses on loans</t>
  </si>
  <si>
    <t>Quarter</t>
  </si>
  <si>
    <t>Notes</t>
  </si>
  <si>
    <t>Note 1 - General accounting principles</t>
  </si>
  <si>
    <t>Note 2 - Loans to customers</t>
  </si>
  <si>
    <t>Loans to customers</t>
  </si>
  <si>
    <t>Amounts in NOK million</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</si>
  <si>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</si>
  <si>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</si>
  <si>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</si>
  <si>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</si>
  <si>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</si>
  <si>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</si>
  <si>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</si>
  <si>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</si>
  <si>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</si>
  <si>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</si>
  <si>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</si>
  <si>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</si>
  <si>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</si>
  <si>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</si>
  <si>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</si>
  <si>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</si>
  <si>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</si>
  <si>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Note 3 - Regulatory capital</t>
  </si>
  <si>
    <t>Share capital</t>
  </si>
  <si>
    <t>Deductions:</t>
  </si>
  <si>
    <t>Deferred tax assets and other intangible assets and deductions</t>
  </si>
  <si>
    <t>Additional Tier 1 capital</t>
  </si>
  <si>
    <t>Subordinated loans (Tier 2)</t>
  </si>
  <si>
    <t>Calculation basis</t>
  </si>
  <si>
    <t>Loans and deposits with credit institutions</t>
  </si>
  <si>
    <t>Certificates and bonds</t>
  </si>
  <si>
    <t>Other assets</t>
  </si>
  <si>
    <t>Calculation basis credit risk</t>
  </si>
  <si>
    <t>Common equity tier 1 (%)</t>
  </si>
  <si>
    <t>Core capital (%)</t>
  </si>
  <si>
    <t>Total capital (%)</t>
  </si>
  <si>
    <t>Financial instruments at fair value</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</si>
  <si>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</si>
  <si>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</si>
  <si>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</si>
  <si>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</si>
  <si>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</si>
  <si>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</si>
  <si>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</si>
  <si>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</si>
  <si>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</si>
  <si>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Interest income from loans to customers</t>
  </si>
  <si>
    <t>Interest income from loans and deposits with credit institutions</t>
  </si>
  <si>
    <t>Total interest income</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</si>
  <si>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</si>
  <si>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</si>
  <si>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</si>
  <si>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</si>
  <si>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</si>
  <si>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</si>
  <si>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</si>
  <si>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</si>
  <si>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</si>
  <si>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</si>
  <si>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</si>
  <si>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External audit and related services</t>
  </si>
  <si>
    <t>Other consultants</t>
  </si>
  <si>
    <t>Insurance</t>
  </si>
  <si>
    <t>Cost income ratio ex. marketing</t>
  </si>
  <si>
    <t>n/a</t>
  </si>
  <si>
    <t>Loan loss ratio  (LLR)</t>
  </si>
  <si>
    <t xml:space="preserve"> Amounts in NOK million</t>
  </si>
  <si>
    <t>Taxes paid</t>
  </si>
  <si>
    <t>Change in impairments on loans to customers</t>
  </si>
  <si>
    <t>Change in deposits from and debt to customers</t>
  </si>
  <si>
    <t>Change in certificates and bonds</t>
  </si>
  <si>
    <t>Net cash flow from operating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</si>
  <si>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</si>
  <si>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</si>
  <si>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</si>
  <si>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</si>
  <si>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</si>
  <si>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</si>
  <si>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</si>
  <si>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</si>
  <si>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</si>
  <si>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</si>
  <si>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Total income</t>
  </si>
  <si>
    <t>Other expenses</t>
  </si>
  <si>
    <t>Tax expenses</t>
  </si>
  <si>
    <t>Deferred tax assets</t>
  </si>
  <si>
    <t>Fixed assets</t>
  </si>
  <si>
    <t>Total assets</t>
  </si>
  <si>
    <t>Senior unsecured bond</t>
  </si>
  <si>
    <t>Deferred tax</t>
  </si>
  <si>
    <t>Tax payable</t>
  </si>
  <si>
    <t>Total liabilities</t>
  </si>
  <si>
    <t>Retained earnings</t>
  </si>
  <si>
    <t>Total equity</t>
  </si>
  <si>
    <t>Total equity and liabilities</t>
  </si>
  <si>
    <t xml:space="preserve">Earnings per share </t>
  </si>
  <si>
    <t>Financial instruments</t>
  </si>
  <si>
    <t>Total financial assets measured at amortised cost</t>
  </si>
  <si>
    <t>Total financial liabilities measured at amortised cost</t>
  </si>
  <si>
    <t>Loan loss ratio annualised</t>
  </si>
  <si>
    <t>Impairment of loans</t>
  </si>
  <si>
    <t>Gross defaulted loans *</t>
  </si>
  <si>
    <t>Impairment of loans (stage 3)</t>
  </si>
  <si>
    <t>Exchange rate movements</t>
  </si>
  <si>
    <t>Macroeconomic model changes</t>
  </si>
  <si>
    <t>Increased expected credit loss</t>
  </si>
  <si>
    <t>Decreased expected credit loss</t>
  </si>
  <si>
    <t>Total capital</t>
  </si>
  <si>
    <t>Deposit coverage</t>
  </si>
  <si>
    <t>Net interest margin</t>
  </si>
  <si>
    <t>Interest bearing assets average</t>
  </si>
  <si>
    <t>Credit card loan yield</t>
  </si>
  <si>
    <t>Loan yield</t>
  </si>
  <si>
    <t xml:space="preserve">Diluted earnings per share </t>
  </si>
  <si>
    <t>Deposits yield</t>
  </si>
  <si>
    <t>Liquidity yield</t>
  </si>
  <si>
    <t>Average deposits</t>
  </si>
  <si>
    <t>Net gains / losses on certificates and bonds</t>
  </si>
  <si>
    <t>Average liquidity portfolio</t>
  </si>
  <si>
    <t>Interest expense from deposits</t>
  </si>
  <si>
    <t>Defaulted loans</t>
  </si>
  <si>
    <t>Gross loans 01.01.2020</t>
  </si>
  <si>
    <t xml:space="preserve">New financial assets originated </t>
  </si>
  <si>
    <t xml:space="preserve">Assets derecognized </t>
  </si>
  <si>
    <t>Impairment 01.01.2020</t>
  </si>
  <si>
    <t>Note 4 - Financial instruments</t>
  </si>
  <si>
    <t>Note 5 - Subordinated loan</t>
  </si>
  <si>
    <t>Other operating expenses</t>
  </si>
  <si>
    <t>Condensed statement of the cashflow position</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</si>
  <si>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</si>
  <si>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</si>
  <si>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</si>
  <si>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</si>
  <si>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</si>
  <si>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</si>
  <si>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</si>
  <si>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</si>
  <si>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</si>
  <si>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</si>
  <si>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</si>
  <si>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</si>
  <si>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</si>
  <si>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</si>
  <si>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</si>
  <si>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</si>
  <si>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</si>
  <si>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</si>
  <si>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Impairment 31.12.2020</t>
  </si>
  <si>
    <t>Gross loans 31.12.2020</t>
  </si>
  <si>
    <t>Provisions to other bank connections</t>
  </si>
  <si>
    <t>Consumer loans</t>
  </si>
  <si>
    <t>Credit cards</t>
  </si>
  <si>
    <t>POS Finance</t>
  </si>
  <si>
    <t>NO/FI/SE</t>
  </si>
  <si>
    <t>NO/SE</t>
  </si>
  <si>
    <t>Gross loans 01.01.2021</t>
  </si>
  <si>
    <t>Of which related to "Lazy payers"</t>
  </si>
  <si>
    <t>Impairment 01.01.2021</t>
  </si>
  <si>
    <t>Other equity not included in core capital (Foreseeable dividends)</t>
  </si>
  <si>
    <t>Covered bonds</t>
  </si>
  <si>
    <t xml:space="preserve">Subordinated loan - ISIN NO0010757768 </t>
  </si>
  <si>
    <t>Financial instruments at fair value are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</si>
  <si>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 Change in stage 3 impairment of loans in the period</t>
  </si>
  <si>
    <t>+/- Change in impairment on stage 1 and 2 of loans to customers in the period</t>
  </si>
  <si>
    <t>Realized losses and effects of portfolio sales in the period</t>
  </si>
  <si>
    <t xml:space="preserve">The condensed interim financial statements have been prepared in accordance with IAS 34, Interim
Financial Reporting.
All numbers in this report are in NOK 1,000,000 unless otherwise specified.
</t>
  </si>
  <si>
    <t>Profit/(loss) before tax</t>
  </si>
  <si>
    <t>Depreciation</t>
  </si>
  <si>
    <t>Change in gross loans to customers</t>
  </si>
  <si>
    <t>Effects of currency on loans to customers</t>
  </si>
  <si>
    <t>Effects of currency on deposits from and debt to customers</t>
  </si>
  <si>
    <t>Change in accruals and other adjustments</t>
  </si>
  <si>
    <t>Payments for investments in fixed assets</t>
  </si>
  <si>
    <t>Payments for investments in intangible assets</t>
  </si>
  <si>
    <t>Lease payments</t>
  </si>
  <si>
    <t>Dividend payment</t>
  </si>
  <si>
    <t>Of which:</t>
  </si>
  <si>
    <t>Impairment 31.12.2021</t>
  </si>
  <si>
    <t xml:space="preserve">Reconciliation of gross loans to customers </t>
  </si>
  <si>
    <t>Gross loans opening balance</t>
  </si>
  <si>
    <t>Gross loans 31.12.2021</t>
  </si>
  <si>
    <t>Book equity</t>
  </si>
  <si>
    <t>Interim profits not included</t>
  </si>
  <si>
    <t>Additions:</t>
  </si>
  <si>
    <t>Phase-in effect of IFRS 9</t>
  </si>
  <si>
    <t>Additional value adjustment (AVA)</t>
  </si>
  <si>
    <t>Common equity Tier 1 including phase-in effect of IFRS 9</t>
  </si>
  <si>
    <t>Core capital including phase-in effect of IFRS 9</t>
  </si>
  <si>
    <t>Total capital including phase-in effect of IFRS 9</t>
  </si>
  <si>
    <t>Loans to retail customers and IFRS 9 phase-in effect</t>
  </si>
  <si>
    <t>Calculation basis operational risk (standardized approach)</t>
  </si>
  <si>
    <t>Total calculation basis including phase-in effect of IFRS 9</t>
  </si>
  <si>
    <t>Total calculation basis excluding phase-in effect of IFRS 9</t>
  </si>
  <si>
    <t>Capital ratios including phase-in effect of IFRS 9</t>
  </si>
  <si>
    <t>Capital ratios excluding phase-in effect of IFRS 9</t>
  </si>
  <si>
    <t>3 months NIBOR +5.0 %. First call on ISIN NO0010757768 was in February 2021. The subordinated loan was refinanced at the same time with the same conditions as the already existing subordinated loan.</t>
  </si>
  <si>
    <t>Note 6 - Net interest income</t>
  </si>
  <si>
    <t>Q1 2021</t>
  </si>
  <si>
    <t>Commission income and fees</t>
  </si>
  <si>
    <t>Commission expenses and fees</t>
  </si>
  <si>
    <t>Profit/(loss) after tax</t>
  </si>
  <si>
    <t>Note 11 - Subsequent events</t>
  </si>
  <si>
    <t>Net gains/(losses) on certificates, bonds and currency</t>
  </si>
  <si>
    <t>Personnel expenses</t>
  </si>
  <si>
    <t>General and administrative expenses</t>
  </si>
  <si>
    <t>Intangible assets</t>
  </si>
  <si>
    <t>Share premium</t>
  </si>
  <si>
    <t>Other paid-in capital</t>
  </si>
  <si>
    <t>Net cash flow from investing activities</t>
  </si>
  <si>
    <t>Not allocated</t>
  </si>
  <si>
    <t>Adjusted profit/(loss) after tax</t>
  </si>
  <si>
    <t>Q1 2022</t>
  </si>
  <si>
    <t>Net receipts from AT2 capital</t>
  </si>
  <si>
    <t xml:space="preserve">*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t>
  </si>
  <si>
    <t>NO</t>
  </si>
  <si>
    <t>FI</t>
  </si>
  <si>
    <t>SE</t>
  </si>
  <si>
    <t>Total income net of losses on loans</t>
  </si>
  <si>
    <t>Gross loans to customers</t>
  </si>
  <si>
    <t>Total income reduces by losses on loans</t>
  </si>
  <si>
    <t>Full year 2021</t>
  </si>
  <si>
    <t>Gross loans 31.03.2022</t>
  </si>
  <si>
    <t>Gross loans 31.03.2021</t>
  </si>
  <si>
    <t>Impairment opening balance</t>
  </si>
  <si>
    <t>Impairment 31.03.2022</t>
  </si>
  <si>
    <t>Impairment 31.03.2021</t>
  </si>
  <si>
    <t>Capital excluding phase-in effects of IFRS 9</t>
  </si>
  <si>
    <t>Common equity Tier 1 excluding phase-in effect of IFRS 9</t>
  </si>
  <si>
    <t>Core capital excluding phase-in effect of IFRS 9</t>
  </si>
  <si>
    <t>Total capital excluding phase-in effect of IFRS 9</t>
  </si>
  <si>
    <t>LCR (Liquidity Coverage Ratio) is 386 % and NSFR (Net stable funding ratio) is 181 % as of 31.12.2021</t>
  </si>
  <si>
    <t>YTD 2022</t>
  </si>
  <si>
    <t>YTD 2021</t>
  </si>
  <si>
    <t>of which sales commisions to agents</t>
  </si>
  <si>
    <t>Total interest income calculated using the effective interest rate method</t>
  </si>
  <si>
    <t>Other interest income</t>
  </si>
  <si>
    <t>Interest expense from deposit customers</t>
  </si>
  <si>
    <t>Interest expense from subordinated loan (Tier 2)</t>
  </si>
  <si>
    <t>Other interest expenses and similar expenses</t>
  </si>
  <si>
    <t>Total general and administrative expenses</t>
  </si>
  <si>
    <t>Total other expenses</t>
  </si>
  <si>
    <t>Note 7 - General administrative expenses</t>
  </si>
  <si>
    <t>See section “Significant events after balance sheet date” regarding sale of non-performing loans (NPL)
in Norway on 4 May 2022.The Board of Directors is not aware of any other events after the date of the
balance sheet that may be of material significance to the accounts.</t>
  </si>
  <si>
    <t>The Bank is applying forward looking elements for its credit loss model, see the Annual Report for more
information regarding the credit loss model.
There are uncertainties related to the estimates as they are forward-looking. The total loss provision
related to macro-economic factors amounts to NOK 9.7 million</t>
  </si>
  <si>
    <t>Number of outstanding shares, options and warrants</t>
  </si>
  <si>
    <t>Outstanding shares</t>
  </si>
  <si>
    <t>Average gross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</si>
</sst>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00"/>
    <numFmt numFmtId="178" formatCode="0.0000"/>
    <numFmt numFmtId="179" formatCode="0.0"/>
    <numFmt numFmtId="180" formatCode="mm/dd/yyyy\ hh:mm:ss"/>
    <numFmt numFmtId="181" formatCode="yyyy\-mm\-dd;@"/>
    <numFmt numFmtId="182" formatCode="0.0000%"/>
    <numFmt numFmtId="183" formatCode="_-* #,##0.00_-;\-* #,##0.00_-;_-* \-??_-;_-@_-"/>
    <numFmt numFmtId="184" formatCode="&quot;Yes&quot;;[Red]&quot;No&quot;"/>
    <numFmt numFmtId="185" formatCode="[&gt;0]General"/>
    <numFmt numFmtId="186" formatCode="_(&quot;kr&quot;\ * #,##0.00_);_(&quot;kr&quot;\ * \(#,##0.00\);_(&quot;kr&quot;\ * &quot;-&quot;??_);_(@_)"/>
    <numFmt numFmtId="187" formatCode="0.0000\ %"/>
    <numFmt numFmtId="188" formatCode="0.00000\ %"/>
    <numFmt numFmtId="189" formatCode="_ * #,##0.000_ ;_ * \-#,##0.000_ ;_ * &quot;-&quot;??_ ;_ @_ "/>
  </numFmts>
  <fonts count="99"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1"/>
      <name val="Calibri"/>
      <family val="2"/>
      <scheme val="minor"/>
    </font>
    <font>
      <b/>
      <sz val="12"/>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sz val="11"/>
      <name val="Arial"/>
      <family val="2"/>
    </font>
    <font>
      <sz val="10"/>
      <color rgb="FFFF0000"/>
      <name val="Arial"/>
      <family val="2"/>
    </font>
    <font>
      <b/>
      <sz val="10"/>
      <color theme="1"/>
      <name val="Arial"/>
      <family val="2"/>
    </font>
    <font>
      <sz val="8"/>
      <color theme="1"/>
      <name val="Arial"/>
      <family val="2"/>
    </font>
    <font>
      <b/>
      <sz val="14"/>
      <name val="Arial"/>
      <family val="2"/>
    </font>
    <font>
      <i/>
      <sz val="8"/>
      <name val="Arial"/>
      <family val="2"/>
    </font>
    <font>
      <i/>
      <sz val="8"/>
      <color theme="1"/>
      <name val="Arial"/>
      <family val="2"/>
    </font>
    <font>
      <sz val="11"/>
      <name val="Arial"/>
      <family val="1"/>
    </font>
    <font>
      <i/>
      <sz val="10"/>
      <color theme="1"/>
      <name val="Arial"/>
      <family val="2"/>
    </font>
    <font>
      <i/>
      <sz val="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35">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bottom style="medium">
        <color rgb="FFE87722"/>
      </bottom>
      <diagonal/>
    </border>
    <border>
      <left/>
      <right/>
      <top style="thin">
        <color rgb="FFE87722"/>
      </top>
      <bottom style="thin">
        <color rgb="FFE877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s>
  <cellStyleXfs count="6107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5"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0"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9"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168" fontId="29"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0" fontId="26" fillId="0" borderId="0"/>
    <xf numFmtId="0" fontId="33" fillId="0" borderId="19" applyNumberFormat="0" applyFill="0" applyAlignment="0" applyProtection="0"/>
    <xf numFmtId="0" fontId="4" fillId="0" borderId="0">
      <alignment vertical="center"/>
    </xf>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22" fillId="11" borderId="0" applyNumberFormat="0" applyBorder="0" applyAlignment="0" applyProtection="0"/>
    <xf numFmtId="0" fontId="35" fillId="39" borderId="0" applyNumberFormat="0" applyBorder="0" applyAlignment="0" applyProtection="0"/>
    <xf numFmtId="0" fontId="22" fillId="15" borderId="0" applyNumberFormat="0" applyBorder="0" applyAlignment="0" applyProtection="0"/>
    <xf numFmtId="0" fontId="35" fillId="40" borderId="0" applyNumberFormat="0" applyBorder="0" applyAlignment="0" applyProtection="0"/>
    <xf numFmtId="0" fontId="22" fillId="19" borderId="0" applyNumberFormat="0" applyBorder="0" applyAlignment="0" applyProtection="0"/>
    <xf numFmtId="0" fontId="35" fillId="41" borderId="0" applyNumberFormat="0" applyBorder="0" applyAlignment="0" applyProtection="0"/>
    <xf numFmtId="0" fontId="22" fillId="23" borderId="0" applyNumberFormat="0" applyBorder="0" applyAlignment="0" applyProtection="0"/>
    <xf numFmtId="0" fontId="35" fillId="42" borderId="0" applyNumberFormat="0" applyBorder="0" applyAlignment="0" applyProtection="0"/>
    <xf numFmtId="0" fontId="22" fillId="27" borderId="0" applyNumberFormat="0" applyBorder="0" applyAlignment="0" applyProtection="0"/>
    <xf numFmtId="0" fontId="35" fillId="43" borderId="0" applyNumberFormat="0" applyBorder="0" applyAlignment="0" applyProtection="0"/>
    <xf numFmtId="0" fontId="22"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22" fillId="12" borderId="0" applyNumberFormat="0" applyBorder="0" applyAlignment="0" applyProtection="0"/>
    <xf numFmtId="0" fontId="35" fillId="45" borderId="0" applyNumberFormat="0" applyBorder="0" applyAlignment="0" applyProtection="0"/>
    <xf numFmtId="0" fontId="22" fillId="16" borderId="0" applyNumberFormat="0" applyBorder="0" applyAlignment="0" applyProtection="0"/>
    <xf numFmtId="0" fontId="35" fillId="46" borderId="0" applyNumberFormat="0" applyBorder="0" applyAlignment="0" applyProtection="0"/>
    <xf numFmtId="0" fontId="22" fillId="20" borderId="0" applyNumberFormat="0" applyBorder="0" applyAlignment="0" applyProtection="0"/>
    <xf numFmtId="0" fontId="35" fillId="41" borderId="0" applyNumberFormat="0" applyBorder="0" applyAlignment="0" applyProtection="0"/>
    <xf numFmtId="0" fontId="22" fillId="24" borderId="0" applyNumberFormat="0" applyBorder="0" applyAlignment="0" applyProtection="0"/>
    <xf numFmtId="0" fontId="35" fillId="44" borderId="0" applyNumberFormat="0" applyBorder="0" applyAlignment="0" applyProtection="0"/>
    <xf numFmtId="0" fontId="22" fillId="28" borderId="0" applyNumberFormat="0" applyBorder="0" applyAlignment="0" applyProtection="0"/>
    <xf numFmtId="0" fontId="35" fillId="47" borderId="0" applyNumberFormat="0" applyBorder="0" applyAlignment="0" applyProtection="0"/>
    <xf numFmtId="0" fontId="22" fillId="32"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8" fillId="13" borderId="0" applyNumberFormat="0" applyBorder="0" applyAlignment="0" applyProtection="0"/>
    <xf numFmtId="0" fontId="37" fillId="45" borderId="0" applyNumberFormat="0" applyBorder="0" applyAlignment="0" applyProtection="0"/>
    <xf numFmtId="0" fontId="38" fillId="17" borderId="0" applyNumberFormat="0" applyBorder="0" applyAlignment="0" applyProtection="0"/>
    <xf numFmtId="0" fontId="37" fillId="46" borderId="0" applyNumberFormat="0" applyBorder="0" applyAlignment="0" applyProtection="0"/>
    <xf numFmtId="0" fontId="38" fillId="21" borderId="0" applyNumberFormat="0" applyBorder="0" applyAlignment="0" applyProtection="0"/>
    <xf numFmtId="0" fontId="37" fillId="49" borderId="0" applyNumberFormat="0" applyBorder="0" applyAlignment="0" applyProtection="0"/>
    <xf numFmtId="0" fontId="38" fillId="25" borderId="0" applyNumberFormat="0" applyBorder="0" applyAlignment="0" applyProtection="0"/>
    <xf numFmtId="0" fontId="37" fillId="50" borderId="0" applyNumberFormat="0" applyBorder="0" applyAlignment="0" applyProtection="0"/>
    <xf numFmtId="0" fontId="38" fillId="29" borderId="0" applyNumberFormat="0" applyBorder="0" applyAlignment="0" applyProtection="0"/>
    <xf numFmtId="0" fontId="37" fillId="51" borderId="0" applyNumberFormat="0" applyBorder="0" applyAlignment="0" applyProtection="0"/>
    <xf numFmtId="0" fontId="38" fillId="33"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5" borderId="0" applyNumberFormat="0" applyBorder="0" applyAlignment="0" applyProtection="0"/>
    <xf numFmtId="0" fontId="39" fillId="39"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1" fillId="7" borderId="13"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3" fillId="40"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5" fillId="56" borderId="21" applyNumberFormat="0" applyAlignment="0" applyProtection="0"/>
    <xf numFmtId="0" fontId="46" fillId="0" borderId="22" applyNumberFormat="0" applyFill="0" applyAlignment="0" applyProtection="0"/>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8" fillId="56" borderId="21" applyNumberFormat="0" applyAlignment="0" applyProtection="0"/>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4"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39" fillId="39" borderId="0" applyNumberFormat="0" applyBorder="0" applyAlignment="0" applyProtection="0"/>
    <xf numFmtId="0" fontId="55" fillId="4" borderId="0" applyNumberFormat="0" applyBorder="0" applyAlignment="0" applyProtection="0"/>
    <xf numFmtId="0" fontId="45" fillId="56" borderId="21" applyNumberFormat="0" applyAlignment="0" applyProtection="0"/>
    <xf numFmtId="0" fontId="54" fillId="0" borderId="0" applyNumberFormat="0" applyFill="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xf numFmtId="0" fontId="28" fillId="0" borderId="0"/>
    <xf numFmtId="0" fontId="60" fillId="40" borderId="0" applyNumberFormat="0" applyBorder="0" applyAlignment="0" applyProtection="0"/>
    <xf numFmtId="0" fontId="61" fillId="3" borderId="0" applyNumberFormat="0" applyBorder="0" applyAlignment="0" applyProtection="0"/>
    <xf numFmtId="0" fontId="60" fillId="40" borderId="0" applyNumberFormat="0" applyBorder="0" applyAlignment="0" applyProtection="0"/>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33" fillId="0" borderId="19" applyNumberFormat="0" applyFill="0" applyAlignment="0" applyProtection="0"/>
    <xf numFmtId="0" fontId="62" fillId="57" borderId="7" applyNumberFormat="0" applyFill="0" applyBorder="0" applyAlignment="0" applyProtection="0">
      <alignment horizontal="left"/>
    </xf>
    <xf numFmtId="0" fontId="62" fillId="57" borderId="7" applyNumberFormat="0" applyFill="0" applyBorder="0" applyAlignment="0" applyProtection="0">
      <alignment horizontal="left"/>
    </xf>
    <xf numFmtId="0" fontId="63" fillId="0" borderId="23" applyNumberFormat="0" applyFill="0" applyAlignment="0" applyProtection="0"/>
    <xf numFmtId="0" fontId="63" fillId="0" borderId="2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4" fillId="0" borderId="24" applyNumberFormat="0" applyFill="0" applyAlignment="0" applyProtection="0"/>
    <xf numFmtId="0" fontId="64" fillId="0" borderId="0" applyNumberFormat="0" applyFill="0" applyBorder="0" applyAlignment="0" applyProtection="0"/>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2" borderId="27"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27" applyFont="0" applyProtection="0">
      <alignment horizontal="right" vertical="center"/>
    </xf>
    <xf numFmtId="9" fontId="4" fillId="62" borderId="27" applyFont="0" applyProtection="0">
      <alignment horizontal="righ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2" borderId="27" applyNumberFormat="0" applyFont="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65" fillId="0" borderId="0" applyNumberFormat="0" applyFill="0" applyBorder="0" applyAlignment="0" applyProtection="0">
      <alignment vertical="top"/>
      <protection locked="0"/>
    </xf>
    <xf numFmtId="0" fontId="46" fillId="0" borderId="22" applyNumberFormat="0" applyFill="0" applyAlignment="0" applyProtection="0"/>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7" fillId="39" borderId="0" applyNumberFormat="0" applyBorder="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9" fillId="6" borderId="13"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181" fontId="4" fillId="63" borderId="27"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181"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27"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79" fontId="4" fillId="63" borderId="27" applyFont="0">
      <alignment horizontal="right" vertical="center"/>
      <protection locked="0"/>
    </xf>
    <xf numFmtId="178" fontId="4" fillId="65" borderId="27" applyFont="0">
      <alignment vertical="center"/>
      <protection locked="0"/>
    </xf>
    <xf numFmtId="10" fontId="4" fillId="63" borderId="27" applyFont="0">
      <alignment horizontal="right" vertical="center"/>
      <protection locked="0"/>
    </xf>
    <xf numFmtId="9" fontId="4" fillId="63" borderId="27" applyFont="0">
      <alignment horizontal="right" vertical="center"/>
      <protection locked="0"/>
    </xf>
    <xf numFmtId="182" fontId="4" fillId="63" borderId="27" applyFont="0">
      <alignment horizontal="right" vertical="center"/>
      <protection locked="0"/>
    </xf>
    <xf numFmtId="176" fontId="4" fillId="63" borderId="27" applyFont="0">
      <alignment horizontal="right" vertical="center"/>
      <protection locked="0"/>
    </xf>
    <xf numFmtId="0" fontId="4" fillId="63" borderId="27" applyFont="0">
      <alignment horizontal="center" vertical="center" wrapText="1"/>
      <protection locked="0"/>
    </xf>
    <xf numFmtId="49" fontId="4" fillId="63" borderId="27"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3" fillId="40"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1" fillId="0" borderId="22" applyNumberFormat="0" applyFill="0" applyAlignment="0" applyProtection="0"/>
    <xf numFmtId="0" fontId="72" fillId="0" borderId="15" applyNumberFormat="0" applyFill="0" applyAlignment="0" applyProtection="0"/>
    <xf numFmtId="0" fontId="23" fillId="67" borderId="0">
      <alignment horizontal="right"/>
    </xf>
    <xf numFmtId="168" fontId="4"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2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3" fontId="3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8" fillId="56" borderId="21" applyNumberFormat="0" applyAlignment="0" applyProtection="0"/>
    <xf numFmtId="0" fontId="30" fillId="8" borderId="16" applyNumberFormat="0" applyAlignment="0" applyProtection="0"/>
    <xf numFmtId="0" fontId="6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22" applyNumberFormat="0" applyFill="0" applyAlignment="0" applyProtection="0"/>
    <xf numFmtId="0" fontId="75" fillId="0" borderId="0" applyNumberFormat="0" applyFill="0" applyBorder="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22" fillId="9" borderId="17"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183"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76" fillId="68" borderId="0" applyNumberFormat="0" applyBorder="0" applyAlignment="0" applyProtection="0"/>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22" fillId="0" borderId="0"/>
    <xf numFmtId="0" fontId="73" fillId="0" borderId="0" applyNumberFormat="0" applyFont="0" applyFill="0" applyBorder="0"/>
    <xf numFmtId="0" fontId="23" fillId="0" borderId="0"/>
    <xf numFmtId="0" fontId="1" fillId="0" borderId="0"/>
    <xf numFmtId="0" fontId="1" fillId="0" borderId="0"/>
    <xf numFmtId="0" fontId="1" fillId="0" borderId="0"/>
    <xf numFmtId="0" fontId="1" fillId="0" borderId="0"/>
    <xf numFmtId="0" fontId="73" fillId="0" borderId="0" applyNumberFormat="0" applyFont="0" applyFill="0" applyBorder="0"/>
    <xf numFmtId="0" fontId="26" fillId="0" borderId="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26" fillId="0" borderId="0"/>
    <xf numFmtId="0" fontId="1" fillId="0" borderId="0"/>
    <xf numFmtId="0" fontId="32"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4" fillId="0" borderId="0"/>
    <xf numFmtId="0" fontId="26" fillId="0" borderId="0"/>
    <xf numFmtId="0" fontId="26" fillId="0" borderId="0"/>
    <xf numFmtId="0" fontId="26" fillId="0" borderId="0"/>
    <xf numFmtId="0" fontId="34" fillId="0" borderId="0"/>
    <xf numFmtId="0" fontId="1" fillId="0" borderId="0"/>
    <xf numFmtId="0" fontId="1" fillId="0" borderId="0"/>
    <xf numFmtId="0" fontId="4" fillId="0" borderId="0"/>
    <xf numFmtId="0" fontId="1" fillId="0" borderId="0"/>
    <xf numFmtId="0" fontId="34" fillId="0" borderId="0"/>
    <xf numFmtId="0" fontId="73" fillId="0" borderId="0" applyNumberFormat="0" applyFont="0" applyFill="0" applyBorder="0"/>
    <xf numFmtId="0" fontId="1" fillId="0" borderId="0"/>
    <xf numFmtId="0" fontId="31"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34" fillId="0" borderId="0"/>
    <xf numFmtId="0" fontId="4" fillId="0" borderId="0"/>
    <xf numFmtId="0" fontId="22" fillId="0" borderId="0"/>
    <xf numFmtId="0" fontId="35" fillId="0" borderId="0"/>
    <xf numFmtId="0" fontId="1" fillId="0" borderId="0"/>
    <xf numFmtId="0" fontId="22" fillId="0" borderId="0"/>
    <xf numFmtId="0" fontId="1" fillId="0" borderId="0"/>
    <xf numFmtId="0" fontId="26" fillId="0" borderId="0"/>
    <xf numFmtId="0" fontId="22" fillId="0" borderId="0"/>
    <xf numFmtId="0" fontId="4" fillId="0" borderId="0"/>
    <xf numFmtId="0" fontId="4" fillId="0" borderId="0"/>
    <xf numFmtId="0" fontId="4" fillId="0" borderId="0"/>
    <xf numFmtId="0" fontId="26" fillId="0" borderId="0"/>
    <xf numFmtId="0" fontId="26" fillId="0" borderId="0"/>
    <xf numFmtId="0" fontId="22" fillId="0" borderId="0"/>
    <xf numFmtId="0" fontId="26"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alignment vertical="center"/>
    </xf>
    <xf numFmtId="0" fontId="4" fillId="0" borderId="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78" fillId="68" borderId="0" applyNumberFormat="0" applyBorder="0" applyAlignment="0" applyProtection="0"/>
    <xf numFmtId="0" fontId="79" fillId="5" borderId="0" applyNumberFormat="0" applyBorder="0" applyAlignment="0" applyProtection="0"/>
    <xf numFmtId="3" fontId="4" fillId="69" borderId="27" applyFont="0">
      <alignment horizontal="right" vertical="center"/>
      <protection locked="0"/>
    </xf>
    <xf numFmtId="179" fontId="4" fillId="69" borderId="27" applyFont="0">
      <alignment horizontal="right" vertical="center"/>
      <protection locked="0"/>
    </xf>
    <xf numFmtId="10" fontId="4" fillId="69" borderId="27" applyFont="0">
      <alignment horizontal="right" vertical="center"/>
      <protection locked="0"/>
    </xf>
    <xf numFmtId="9" fontId="4" fillId="69" borderId="27" applyFont="0">
      <alignment horizontal="right" vertical="center"/>
      <protection locked="0"/>
    </xf>
    <xf numFmtId="182" fontId="4" fillId="69" borderId="27" applyFont="0">
      <alignment horizontal="right" vertical="center"/>
      <protection locked="0"/>
    </xf>
    <xf numFmtId="176" fontId="4" fillId="69" borderId="27" applyFont="0">
      <alignment horizontal="right" vertical="center"/>
      <protection locked="0"/>
    </xf>
    <xf numFmtId="0" fontId="4" fillId="69" borderId="27" applyFont="0">
      <alignment horizontal="center" vertical="center" wrapText="1"/>
      <protection locked="0"/>
    </xf>
    <xf numFmtId="0" fontId="4" fillId="69" borderId="27" applyNumberFormat="0" applyFont="0">
      <alignment horizontal="center" vertical="center" wrapText="1"/>
      <protection locked="0"/>
    </xf>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3" fillId="0" borderId="19" applyNumberFormat="0" applyFill="0" applyAlignment="0" applyProtection="0"/>
    <xf numFmtId="0" fontId="81" fillId="0" borderId="10" applyNumberFormat="0" applyFill="0" applyAlignment="0" applyProtection="0"/>
    <xf numFmtId="0" fontId="63" fillId="0" borderId="23" applyNumberFormat="0" applyFill="0" applyAlignment="0" applyProtection="0"/>
    <xf numFmtId="0" fontId="82" fillId="0" borderId="11" applyNumberFormat="0" applyFill="0" applyAlignment="0" applyProtection="0"/>
    <xf numFmtId="0" fontId="64" fillId="0" borderId="24" applyNumberFormat="0" applyFill="0" applyAlignment="0" applyProtection="0"/>
    <xf numFmtId="0" fontId="83" fillId="0" borderId="12" applyNumberFormat="0" applyFill="0" applyAlignment="0" applyProtection="0"/>
    <xf numFmtId="0" fontId="64" fillId="0" borderId="0" applyNumberFormat="0" applyFill="0" applyBorder="0" applyAlignment="0" applyProtection="0"/>
    <xf numFmtId="0" fontId="83" fillId="0" borderId="0" applyNumberForma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73"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67" fillId="39"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8" fillId="68" borderId="0" applyNumberFormat="0" applyBorder="0" applyAlignment="0" applyProtection="0"/>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184"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7"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79"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185" fontId="4" fillId="57" borderId="6" applyFont="0">
      <alignment horizontal="center" vertical="center" wrapText="1"/>
    </xf>
    <xf numFmtId="0" fontId="4" fillId="0" borderId="0"/>
    <xf numFmtId="0" fontId="4" fillId="0" borderId="0"/>
    <xf numFmtId="0" fontId="34" fillId="0" borderId="0"/>
    <xf numFmtId="0" fontId="4" fillId="0" borderId="0"/>
    <xf numFmtId="0" fontId="4" fillId="0" borderId="0"/>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81"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178"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82"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178"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4"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81" fontId="4" fillId="73" borderId="6">
      <alignmen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78"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6"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82"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20" fillId="77" borderId="0"/>
    <xf numFmtId="0" fontId="57" fillId="0" borderId="0" applyNumberFormat="0" applyFill="0" applyBorder="0" applyAlignment="0" applyProtection="0"/>
    <xf numFmtId="0" fontId="7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1" fillId="0" borderId="0" applyNumberFormat="0" applyFill="0" applyBorder="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7" fillId="0" borderId="18"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168" fontId="4"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6" fillId="7" borderId="14"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6" fillId="52" borderId="0" applyNumberFormat="0" applyBorder="0" applyAlignment="0" applyProtection="0"/>
    <xf numFmtId="0" fontId="38" fillId="10" borderId="0" applyNumberFormat="0" applyBorder="0" applyAlignment="0" applyProtection="0"/>
    <xf numFmtId="0" fontId="36" fillId="53" borderId="0" applyNumberFormat="0" applyBorder="0" applyAlignment="0" applyProtection="0"/>
    <xf numFmtId="0" fontId="38" fillId="14" borderId="0" applyNumberFormat="0" applyBorder="0" applyAlignment="0" applyProtection="0"/>
    <xf numFmtId="0" fontId="36" fillId="54" borderId="0" applyNumberFormat="0" applyBorder="0" applyAlignment="0" applyProtection="0"/>
    <xf numFmtId="0" fontId="38" fillId="18" borderId="0" applyNumberFormat="0" applyBorder="0" applyAlignment="0" applyProtection="0"/>
    <xf numFmtId="0" fontId="36" fillId="49" borderId="0" applyNumberFormat="0" applyBorder="0" applyAlignment="0" applyProtection="0"/>
    <xf numFmtId="0" fontId="38" fillId="22" borderId="0" applyNumberFormat="0" applyBorder="0" applyAlignment="0" applyProtection="0"/>
    <xf numFmtId="0" fontId="36" fillId="50" borderId="0" applyNumberFormat="0" applyBorder="0" applyAlignment="0" applyProtection="0"/>
    <xf numFmtId="0" fontId="38" fillId="26" borderId="0" applyNumberFormat="0" applyBorder="0" applyAlignment="0" applyProtection="0"/>
    <xf numFmtId="0" fontId="36" fillId="55" borderId="0" applyNumberFormat="0" applyBorder="0" applyAlignment="0" applyProtection="0"/>
    <xf numFmtId="0" fontId="38" fillId="30" borderId="0" applyNumberFormat="0" applyBorder="0" applyAlignment="0" applyProtection="0"/>
    <xf numFmtId="186" fontId="4" fillId="0" borderId="0" applyFon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0" fillId="57" borderId="26"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2" fillId="0" borderId="0"/>
    <xf numFmtId="43" fontId="1" fillId="0" borderId="0" applyFont="0" applyFill="0" applyBorder="0" applyAlignment="0" applyProtection="0"/>
    <xf numFmtId="0" fontId="25"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0" fontId="1" fillId="0" borderId="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cellStyleXfs>
  <cellXfs count="315">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0" fontId="7" fillId="2" borderId="0" xfId="0" applyFont="1" applyFill="1" applyBorder="1" applyAlignment="1">
      <alignment vertical="center"/>
    </xf>
    <xf numFmtId="0" fontId="7" fillId="2" borderId="0" xfId="0" applyFont="1" applyFill="1" applyAlignment="1">
      <alignment vertical="center"/>
    </xf>
    <xf numFmtId="0" fontId="0" fillId="2" borderId="0" xfId="0" applyFont="1" applyFill="1"/>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8" xfId="0" applyFont="1" applyFill="1" applyBorder="1" applyAlignment="1">
      <alignment horizontal="right" vertical="center"/>
    </xf>
    <xf numFmtId="164" fontId="3" fillId="2" borderId="9"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8"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9"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applyFont="1" applyAlignment="1">
      <alignment vertical="center"/>
    </xf>
    <xf numFmtId="164" fontId="2" fillId="0" borderId="0" xfId="4" applyNumberFormat="1" applyFont="1"/>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0" fontId="8" fillId="0" borderId="0" xfId="0" applyFont="1"/>
    <xf numFmtId="0" fontId="3" fillId="0" borderId="0" xfId="0" applyFont="1" applyAlignment="1">
      <alignment horizontal="left" vertical="center"/>
    </xf>
    <xf numFmtId="165" fontId="3" fillId="0" borderId="0" xfId="0" applyNumberFormat="1" applyFont="1"/>
    <xf numFmtId="165" fontId="3" fillId="0" borderId="0" xfId="0" applyNumberFormat="1" applyFont="1" applyAlignment="1">
      <alignment horizontal="left" vertical="center"/>
    </xf>
    <xf numFmtId="0" fontId="1" fillId="0" borderId="0" xfId="0" applyFont="1"/>
    <xf numFmtId="10" fontId="0" fillId="0" borderId="0" xfId="0" applyNumberFormat="1"/>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5" fontId="16" fillId="2" borderId="0" xfId="1" applyNumberFormat="1" applyFont="1" applyFill="1" applyBorder="1" applyAlignment="1">
      <alignment horizontal="left" vertical="center"/>
    </xf>
    <xf numFmtId="0" fontId="17" fillId="0" borderId="0" xfId="0" applyFont="1"/>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0" fontId="11" fillId="2" borderId="0" xfId="2" applyNumberFormat="1" applyFont="1" applyFill="1" applyBorder="1" applyAlignment="1">
      <alignment horizontal="right" vertical="center"/>
    </xf>
    <xf numFmtId="9" fontId="3" fillId="0" borderId="0" xfId="2" applyFont="1" applyFill="1" applyBorder="1" applyAlignment="1">
      <alignment vertical="center"/>
    </xf>
    <xf numFmtId="164" fontId="11" fillId="0" borderId="0" xfId="5" applyNumberFormat="1" applyFont="1" applyFill="1" applyBorder="1"/>
    <xf numFmtId="164" fontId="10" fillId="0" borderId="0" xfId="5" applyNumberFormat="1" applyFont="1" applyFill="1" applyBorder="1"/>
    <xf numFmtId="164" fontId="11" fillId="0" borderId="0" xfId="2" applyNumberFormat="1" applyFont="1" applyFill="1" applyBorder="1" applyAlignment="1">
      <alignment vertical="center"/>
    </xf>
    <xf numFmtId="164" fontId="3" fillId="0" borderId="0" xfId="5" applyNumberFormat="1" applyFont="1" applyFill="1" applyBorder="1"/>
    <xf numFmtId="164" fontId="2" fillId="0" borderId="0" xfId="2" applyNumberFormat="1" applyFont="1" applyFill="1" applyBorder="1" applyAlignment="1">
      <alignment vertical="center"/>
    </xf>
    <xf numFmtId="164" fontId="10" fillId="0" borderId="0" xfId="5" applyNumberFormat="1" applyFont="1" applyFill="1" applyBorder="1" applyAlignment="1">
      <alignment vertical="center"/>
    </xf>
    <xf numFmtId="164" fontId="3" fillId="0" borderId="0" xfId="5" applyNumberFormat="1" applyFont="1" applyFill="1" applyBorder="1" applyAlignment="1">
      <alignmen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1" xfId="9" applyNumberFormat="1" applyFont="1" applyFill="1" applyBorder="1" applyAlignment="1">
      <alignment horizontal="left" vertical="center"/>
    </xf>
    <xf numFmtId="0" fontId="0" fillId="2" borderId="0" xfId="0" applyFill="1"/>
    <xf numFmtId="0" fontId="29" fillId="0" borderId="0" xfId="0" applyFont="1"/>
    <xf numFmtId="0" fontId="18" fillId="0" borderId="0" xfId="0" applyFont="1"/>
    <xf numFmtId="167" fontId="32" fillId="2" borderId="0" xfId="0" applyNumberFormat="1" applyFont="1" applyFill="1"/>
    <xf numFmtId="3" fontId="0" fillId="0" borderId="0" xfId="0" applyNumberFormat="1"/>
    <xf numFmtId="166" fontId="0" fillId="0" borderId="0" xfId="47" applyNumberFormat="1" applyFont="1"/>
    <xf numFmtId="10" fontId="0" fillId="0" borderId="0" xfId="2" applyNumberFormat="1" applyFont="1"/>
    <xf numFmtId="187" fontId="0" fillId="0" borderId="0" xfId="2" applyNumberFormat="1" applyFont="1"/>
    <xf numFmtId="188" fontId="0" fillId="0" borderId="0" xfId="0" applyNumberFormat="1"/>
    <xf numFmtId="188" fontId="0" fillId="0" borderId="0" xfId="2" applyNumberFormat="1" applyFont="1"/>
    <xf numFmtId="0" fontId="89" fillId="2" borderId="0" xfId="0" applyFont="1" applyFill="1"/>
    <xf numFmtId="0" fontId="4" fillId="2" borderId="0" xfId="0" applyFont="1" applyFill="1" applyAlignment="1">
      <alignment vertical="center" wrapText="1"/>
    </xf>
    <xf numFmtId="0" fontId="20" fillId="2" borderId="4" xfId="0" applyFont="1" applyFill="1" applyBorder="1" applyAlignment="1">
      <alignment vertical="center" wrapText="1"/>
    </xf>
    <xf numFmtId="164" fontId="20" fillId="2" borderId="0" xfId="4" applyNumberFormat="1" applyFont="1" applyFill="1" applyBorder="1" applyAlignment="1">
      <alignment horizontal="right" vertical="top"/>
    </xf>
    <xf numFmtId="0" fontId="91" fillId="0" borderId="32" xfId="0" applyFont="1" applyBorder="1"/>
    <xf numFmtId="164" fontId="29" fillId="0" borderId="0" xfId="4" applyNumberFormat="1" applyFont="1" applyFill="1" applyBorder="1"/>
    <xf numFmtId="166" fontId="0" fillId="0" borderId="0" xfId="0" applyNumberFormat="1"/>
    <xf numFmtId="0" fontId="20" fillId="2" borderId="0" xfId="0" applyFont="1" applyFill="1" applyAlignment="1">
      <alignment vertical="center" wrapText="1"/>
    </xf>
    <xf numFmtId="0" fontId="92" fillId="0" borderId="3" xfId="0" applyFont="1" applyBorder="1"/>
    <xf numFmtId="14" fontId="27" fillId="0" borderId="3" xfId="0" applyNumberFormat="1" applyFont="1" applyBorder="1" applyAlignment="1">
      <alignment horizontal="right" vertical="center"/>
    </xf>
    <xf numFmtId="164" fontId="91" fillId="0" borderId="0" xfId="2" applyNumberFormat="1" applyFont="1" applyFill="1" applyBorder="1" applyAlignment="1">
      <alignment vertical="center"/>
    </xf>
    <xf numFmtId="164" fontId="91" fillId="0" borderId="0" xfId="5" applyNumberFormat="1" applyFont="1" applyFill="1" applyBorder="1"/>
    <xf numFmtId="164" fontId="29" fillId="0" borderId="0" xfId="2" applyNumberFormat="1" applyFont="1" applyFill="1" applyBorder="1" applyAlignment="1">
      <alignment vertical="center"/>
    </xf>
    <xf numFmtId="164" fontId="20" fillId="0" borderId="0" xfId="2" applyNumberFormat="1" applyFont="1" applyFill="1" applyBorder="1" applyAlignment="1">
      <alignment vertical="center"/>
    </xf>
    <xf numFmtId="0" fontId="4" fillId="0" borderId="0" xfId="0" applyFont="1"/>
    <xf numFmtId="164" fontId="4" fillId="0" borderId="0" xfId="2" applyNumberFormat="1" applyFont="1" applyFill="1" applyBorder="1" applyAlignment="1">
      <alignment vertical="center"/>
    </xf>
    <xf numFmtId="164" fontId="4" fillId="0" borderId="0" xfId="4" applyNumberFormat="1" applyFont="1" applyFill="1" applyBorder="1"/>
    <xf numFmtId="0" fontId="91" fillId="0" borderId="4" xfId="0" applyFont="1" applyBorder="1" applyAlignment="1">
      <alignment horizontal="left" vertical="center"/>
    </xf>
    <xf numFmtId="164" fontId="91" fillId="0" borderId="4" xfId="4" applyNumberFormat="1" applyFont="1" applyFill="1" applyBorder="1" applyAlignment="1">
      <alignment horizontal="left" vertical="center"/>
    </xf>
    <xf numFmtId="164" fontId="91" fillId="0" borderId="32" xfId="0" applyNumberFormat="1" applyFont="1" applyBorder="1"/>
    <xf numFmtId="0" fontId="91" fillId="0" borderId="0" xfId="0" applyFont="1"/>
    <xf numFmtId="0" fontId="29" fillId="0" borderId="0" xfId="0" applyFont="1" applyAlignment="1">
      <alignment wrapText="1"/>
    </xf>
    <xf numFmtId="164" fontId="29" fillId="0" borderId="0" xfId="0" applyNumberFormat="1" applyFont="1"/>
    <xf numFmtId="164" fontId="91" fillId="0" borderId="4" xfId="0" applyNumberFormat="1" applyFont="1" applyBorder="1" applyAlignment="1">
      <alignment horizontal="left" vertical="center"/>
    </xf>
    <xf numFmtId="10" fontId="15" fillId="2" borderId="0" xfId="2" applyNumberFormat="1" applyFont="1" applyFill="1"/>
    <xf numFmtId="9" fontId="15" fillId="0" borderId="0" xfId="0" applyNumberFormat="1" applyFont="1"/>
    <xf numFmtId="176" fontId="0" fillId="0" borderId="0" xfId="0" applyNumberFormat="1"/>
    <xf numFmtId="10" fontId="15" fillId="2" borderId="0" xfId="0" applyNumberFormat="1" applyFont="1" applyFill="1"/>
    <xf numFmtId="174" fontId="0" fillId="0" borderId="0" xfId="1" applyNumberFormat="1" applyFont="1"/>
    <xf numFmtId="174" fontId="0" fillId="0" borderId="0" xfId="0" applyNumberFormat="1"/>
    <xf numFmtId="166" fontId="11" fillId="2" borderId="0" xfId="2" applyNumberFormat="1" applyFont="1" applyFill="1" applyBorder="1" applyAlignment="1">
      <alignment horizontal="right" vertical="center"/>
    </xf>
    <xf numFmtId="189" fontId="0" fillId="0" borderId="0" xfId="0" applyNumberFormat="1"/>
    <xf numFmtId="168" fontId="15" fillId="0" borderId="0" xfId="0" applyNumberFormat="1" applyFont="1"/>
    <xf numFmtId="166" fontId="5" fillId="2" borderId="2" xfId="2" applyNumberFormat="1" applyFont="1" applyFill="1" applyBorder="1" applyAlignment="1">
      <alignment horizontal="right" vertical="center"/>
    </xf>
    <xf numFmtId="0" fontId="16" fillId="2" borderId="2" xfId="2" applyNumberFormat="1" applyFont="1" applyFill="1" applyBorder="1" applyAlignment="1">
      <alignment horizontal="right" vertical="center"/>
    </xf>
    <xf numFmtId="1" fontId="0" fillId="0" borderId="0" xfId="0" applyNumberFormat="1"/>
    <xf numFmtId="0" fontId="91" fillId="2" borderId="9" xfId="0" applyFont="1" applyFill="1" applyBorder="1" applyAlignment="1">
      <alignment vertical="center"/>
    </xf>
    <xf numFmtId="0" fontId="0" fillId="0" borderId="0" xfId="0" applyBorder="1"/>
    <xf numFmtId="14" fontId="87" fillId="0" borderId="0" xfId="0" applyNumberFormat="1" applyFont="1" applyBorder="1" applyAlignment="1">
      <alignment horizontal="right" vertical="center"/>
    </xf>
    <xf numFmtId="0" fontId="2" fillId="0" borderId="0" xfId="0" applyFont="1" applyBorder="1"/>
    <xf numFmtId="14" fontId="6" fillId="0" borderId="0" xfId="0" applyNumberFormat="1" applyFont="1" applyBorder="1" applyAlignment="1">
      <alignment horizontal="right" vertical="center"/>
    </xf>
    <xf numFmtId="164" fontId="10" fillId="0" borderId="0" xfId="2" applyNumberFormat="1" applyFont="1" applyFill="1" applyBorder="1" applyAlignment="1">
      <alignment vertical="center"/>
    </xf>
    <xf numFmtId="14" fontId="27" fillId="0" borderId="0" xfId="0" applyNumberFormat="1" applyFont="1" applyBorder="1" applyAlignment="1">
      <alignment horizontal="right" vertical="center"/>
    </xf>
    <xf numFmtId="164" fontId="10" fillId="0" borderId="0" xfId="0" applyNumberFormat="1" applyFont="1" applyBorder="1"/>
    <xf numFmtId="164" fontId="11" fillId="0" borderId="0" xfId="0" applyNumberFormat="1" applyFont="1" applyBorder="1"/>
    <xf numFmtId="164" fontId="11" fillId="0" borderId="0" xfId="5" applyNumberFormat="1" applyFont="1" applyFill="1" applyBorder="1" applyAlignment="1">
      <alignment vertical="center"/>
    </xf>
    <xf numFmtId="164" fontId="2" fillId="0" borderId="0" xfId="0" applyNumberFormat="1" applyFont="1" applyBorder="1"/>
    <xf numFmtId="0" fontId="10" fillId="0" borderId="0" xfId="0" applyFont="1" applyBorder="1"/>
    <xf numFmtId="164" fontId="20" fillId="0" borderId="0" xfId="5" applyNumberFormat="1" applyFont="1" applyFill="1" applyBorder="1" applyAlignment="1">
      <alignment vertical="center"/>
    </xf>
    <xf numFmtId="0" fontId="20" fillId="0" borderId="0" xfId="0" applyFont="1" applyBorder="1"/>
    <xf numFmtId="0" fontId="4" fillId="0" borderId="0" xfId="0" applyFont="1" applyBorder="1" applyAlignment="1">
      <alignment horizontal="left"/>
    </xf>
    <xf numFmtId="164" fontId="4" fillId="0" borderId="0" xfId="0" applyNumberFormat="1" applyFont="1" applyBorder="1"/>
    <xf numFmtId="0" fontId="4" fillId="0" borderId="0" xfId="0" applyFont="1" applyBorder="1" applyAlignment="1">
      <alignment horizontal="left" vertical="top" wrapText="1"/>
    </xf>
    <xf numFmtId="0" fontId="93" fillId="2" borderId="0" xfId="0" applyFont="1" applyFill="1" applyAlignment="1">
      <alignment vertical="center"/>
    </xf>
    <xf numFmtId="164" fontId="88" fillId="2" borderId="0" xfId="2" applyNumberFormat="1" applyFont="1" applyFill="1" applyBorder="1" applyAlignment="1">
      <alignment vertical="center"/>
    </xf>
    <xf numFmtId="0" fontId="20" fillId="2" borderId="0" xfId="0" applyFont="1" applyFill="1" applyAlignment="1">
      <alignment vertical="center"/>
    </xf>
    <xf numFmtId="0" fontId="90" fillId="2" borderId="0" xfId="0" applyFont="1" applyFill="1"/>
    <xf numFmtId="0" fontId="94" fillId="2" borderId="3" xfId="0" applyFont="1" applyFill="1" applyBorder="1"/>
    <xf numFmtId="14" fontId="87" fillId="2" borderId="3" xfId="0" applyNumberFormat="1" applyFont="1" applyFill="1" applyBorder="1" applyAlignment="1">
      <alignment horizontal="right" vertical="center"/>
    </xf>
    <xf numFmtId="0" fontId="4" fillId="2" borderId="0" xfId="0" applyFont="1" applyFill="1"/>
    <xf numFmtId="164" fontId="20" fillId="2" borderId="0" xfId="2" applyNumberFormat="1" applyFont="1" applyFill="1" applyBorder="1" applyAlignment="1">
      <alignment vertical="center"/>
    </xf>
    <xf numFmtId="164" fontId="20" fillId="2" borderId="32" xfId="5" applyNumberFormat="1" applyFont="1" applyFill="1" applyBorder="1"/>
    <xf numFmtId="0" fontId="4" fillId="2" borderId="0" xfId="0" applyFont="1" applyFill="1" applyAlignment="1">
      <alignment horizontal="left"/>
    </xf>
    <xf numFmtId="164" fontId="4" fillId="2" borderId="0" xfId="2" applyNumberFormat="1" applyFont="1" applyFill="1" applyBorder="1" applyAlignment="1">
      <alignment vertical="center"/>
    </xf>
    <xf numFmtId="0" fontId="4" fillId="2" borderId="0" xfId="0" applyFont="1" applyFill="1" applyAlignment="1">
      <alignment horizontal="left" vertical="top" wrapText="1"/>
    </xf>
    <xf numFmtId="0" fontId="20" fillId="2" borderId="4" xfId="0" applyFont="1" applyFill="1" applyBorder="1" applyAlignment="1">
      <alignment vertical="center"/>
    </xf>
    <xf numFmtId="0" fontId="4" fillId="2" borderId="34" xfId="0" applyFont="1" applyFill="1" applyBorder="1" applyAlignment="1">
      <alignment vertical="center"/>
    </xf>
    <xf numFmtId="164" fontId="4" fillId="2" borderId="34" xfId="2" applyNumberFormat="1" applyFont="1" applyFill="1" applyBorder="1" applyAlignment="1">
      <alignment vertical="center"/>
    </xf>
    <xf numFmtId="176" fontId="88" fillId="2" borderId="0" xfId="2" applyNumberFormat="1" applyFont="1" applyFill="1" applyBorder="1" applyAlignment="1">
      <alignment vertical="center"/>
    </xf>
    <xf numFmtId="0" fontId="87" fillId="2" borderId="0" xfId="0" applyFont="1" applyFill="1" applyAlignment="1">
      <alignment horizontal="left" vertical="center"/>
    </xf>
    <xf numFmtId="0" fontId="95" fillId="2" borderId="3" xfId="0" applyFont="1" applyFill="1" applyBorder="1"/>
    <xf numFmtId="14" fontId="27" fillId="2" borderId="3" xfId="0" applyNumberFormat="1" applyFont="1" applyFill="1" applyBorder="1" applyAlignment="1">
      <alignment horizontal="right" vertical="center"/>
    </xf>
    <xf numFmtId="0" fontId="91" fillId="2" borderId="0" xfId="0" applyFont="1" applyFill="1" applyAlignment="1">
      <alignment vertical="center"/>
    </xf>
    <xf numFmtId="164" fontId="91" fillId="2" borderId="0" xfId="2" applyNumberFormat="1" applyFont="1" applyFill="1" applyBorder="1" applyAlignment="1">
      <alignment vertical="center"/>
    </xf>
    <xf numFmtId="164" fontId="91" fillId="2" borderId="32" xfId="5" applyNumberFormat="1" applyFont="1" applyFill="1" applyBorder="1"/>
    <xf numFmtId="0" fontId="29" fillId="2" borderId="0" xfId="0" applyFont="1" applyFill="1" applyAlignment="1">
      <alignment horizontal="left"/>
    </xf>
    <xf numFmtId="164" fontId="29" fillId="2" borderId="0" xfId="2" applyNumberFormat="1" applyFont="1" applyFill="1" applyBorder="1" applyAlignment="1">
      <alignment vertical="center"/>
    </xf>
    <xf numFmtId="0" fontId="29" fillId="2" borderId="0" xfId="0" applyFont="1" applyFill="1" applyAlignment="1">
      <alignment horizontal="left" vertical="top" wrapText="1"/>
    </xf>
    <xf numFmtId="0" fontId="29" fillId="2" borderId="0" xfId="0" applyFont="1" applyFill="1"/>
    <xf numFmtId="0" fontId="91" fillId="2" borderId="4" xfId="0" applyFont="1" applyFill="1" applyBorder="1" applyAlignment="1">
      <alignment vertical="center"/>
    </xf>
    <xf numFmtId="164" fontId="91" fillId="2" borderId="4" xfId="2" applyNumberFormat="1" applyFont="1" applyFill="1" applyBorder="1" applyAlignment="1">
      <alignment vertical="center"/>
    </xf>
    <xf numFmtId="164" fontId="20" fillId="2" borderId="32" xfId="5" applyNumberFormat="1" applyFont="1" applyFill="1" applyBorder="1" applyAlignment="1">
      <alignment vertical="center"/>
    </xf>
    <xf numFmtId="164" fontId="4" fillId="2" borderId="0" xfId="5" applyNumberFormat="1" applyFont="1" applyFill="1"/>
    <xf numFmtId="164" fontId="4" fillId="2" borderId="0" xfId="0" applyNumberFormat="1" applyFont="1" applyFill="1"/>
    <xf numFmtId="164" fontId="20" fillId="2" borderId="4" xfId="5" applyNumberFormat="1" applyFont="1" applyFill="1" applyBorder="1" applyAlignment="1">
      <alignment vertical="center"/>
    </xf>
    <xf numFmtId="164" fontId="4" fillId="2" borderId="34" xfId="5" applyNumberFormat="1" applyFont="1" applyFill="1" applyBorder="1" applyAlignment="1">
      <alignment vertical="center"/>
    </xf>
    <xf numFmtId="164" fontId="20" fillId="2" borderId="0" xfId="5" applyNumberFormat="1" applyFont="1" applyFill="1" applyBorder="1" applyAlignment="1">
      <alignment vertical="center"/>
    </xf>
    <xf numFmtId="9" fontId="4" fillId="2" borderId="0" xfId="2" applyFont="1" applyFill="1"/>
    <xf numFmtId="165" fontId="4" fillId="2" borderId="0" xfId="35" applyNumberFormat="1" applyFont="1" applyFill="1"/>
    <xf numFmtId="170" fontId="4" fillId="2" borderId="0" xfId="0" applyNumberFormat="1" applyFont="1" applyFill="1"/>
    <xf numFmtId="164" fontId="20" fillId="2" borderId="32" xfId="8" applyNumberFormat="1" applyFont="1" applyFill="1" applyBorder="1" applyAlignment="1">
      <alignment vertical="center"/>
    </xf>
    <xf numFmtId="1" fontId="87" fillId="2" borderId="3" xfId="0" applyNumberFormat="1" applyFont="1" applyFill="1" applyBorder="1" applyAlignment="1">
      <alignment horizontal="right" vertical="center"/>
    </xf>
    <xf numFmtId="164" fontId="4" fillId="2" borderId="0" xfId="35" applyNumberFormat="1" applyFont="1" applyFill="1" applyBorder="1" applyAlignment="1">
      <alignment vertical="center"/>
    </xf>
    <xf numFmtId="0" fontId="91" fillId="2" borderId="32" xfId="0" applyFont="1" applyFill="1" applyBorder="1" applyAlignment="1">
      <alignment horizontal="left" vertical="center"/>
    </xf>
    <xf numFmtId="164" fontId="20" fillId="2" borderId="32" xfId="0" applyNumberFormat="1" applyFont="1" applyFill="1" applyBorder="1" applyAlignment="1">
      <alignment horizontal="left" vertical="center"/>
    </xf>
    <xf numFmtId="164" fontId="20" fillId="2" borderId="0" xfId="0" applyNumberFormat="1" applyFont="1" applyFill="1"/>
    <xf numFmtId="164" fontId="4" fillId="2" borderId="1" xfId="0" applyNumberFormat="1" applyFont="1" applyFill="1" applyBorder="1"/>
    <xf numFmtId="164" fontId="20" fillId="2" borderId="32" xfId="0" applyNumberFormat="1" applyFont="1" applyFill="1" applyBorder="1"/>
    <xf numFmtId="164" fontId="4" fillId="2" borderId="32" xfId="0" applyNumberFormat="1" applyFont="1" applyFill="1" applyBorder="1"/>
    <xf numFmtId="164" fontId="20" fillId="2" borderId="4" xfId="0" applyNumberFormat="1" applyFont="1" applyFill="1" applyBorder="1"/>
    <xf numFmtId="0" fontId="20" fillId="2" borderId="0" xfId="0" applyFont="1" applyFill="1"/>
    <xf numFmtId="0" fontId="20" fillId="2" borderId="32" xfId="0" applyFont="1" applyFill="1" applyBorder="1"/>
    <xf numFmtId="0" fontId="20" fillId="2" borderId="32" xfId="0" applyFont="1" applyFill="1" applyBorder="1" applyAlignment="1">
      <alignment wrapText="1"/>
    </xf>
    <xf numFmtId="0" fontId="20" fillId="2" borderId="4" xfId="0" applyFont="1" applyFill="1" applyBorder="1"/>
    <xf numFmtId="0" fontId="20" fillId="2" borderId="4" xfId="0" applyFont="1" applyFill="1" applyBorder="1" applyAlignment="1">
      <alignment wrapText="1"/>
    </xf>
    <xf numFmtId="164" fontId="4" fillId="2" borderId="0" xfId="35" applyNumberFormat="1" applyFont="1" applyFill="1" applyBorder="1"/>
    <xf numFmtId="164" fontId="20" fillId="2" borderId="0" xfId="0" applyNumberFormat="1" applyFont="1" applyFill="1" applyBorder="1" applyAlignment="1">
      <alignment horizontal="left" vertical="center"/>
    </xf>
    <xf numFmtId="0" fontId="4" fillId="2" borderId="0" xfId="0" applyFont="1" applyFill="1" applyBorder="1"/>
    <xf numFmtId="164" fontId="20" fillId="2" borderId="0" xfId="35" applyNumberFormat="1" applyFont="1" applyFill="1" applyBorder="1" applyAlignment="1">
      <alignment horizontal="center"/>
    </xf>
    <xf numFmtId="0" fontId="22" fillId="2" borderId="0" xfId="0" applyFont="1" applyFill="1"/>
    <xf numFmtId="0" fontId="94" fillId="2" borderId="8" xfId="0" applyFont="1" applyFill="1" applyBorder="1" applyAlignment="1">
      <alignment horizontal="left"/>
    </xf>
    <xf numFmtId="0" fontId="29" fillId="2" borderId="0" xfId="0" applyFont="1" applyFill="1" applyAlignment="1">
      <alignment vertical="center"/>
    </xf>
    <xf numFmtId="0" fontId="28" fillId="0" borderId="0" xfId="0" applyFont="1" applyAlignment="1">
      <alignment vertical="center"/>
    </xf>
    <xf numFmtId="174" fontId="15" fillId="2" borderId="0" xfId="1" applyNumberFormat="1" applyFont="1" applyFill="1"/>
    <xf numFmtId="43" fontId="11" fillId="2" borderId="2" xfId="1" applyFont="1" applyFill="1" applyBorder="1" applyAlignment="1">
      <alignment horizontal="right" vertical="center"/>
    </xf>
    <xf numFmtId="43" fontId="11" fillId="2" borderId="2" xfId="1" applyNumberFormat="1" applyFont="1" applyFill="1" applyBorder="1" applyAlignment="1">
      <alignment horizontal="right" vertical="center"/>
    </xf>
    <xf numFmtId="164" fontId="4" fillId="2" borderId="0" xfId="4" applyNumberFormat="1" applyFont="1" applyFill="1" applyAlignment="1">
      <alignment horizontal="center" vertical="center"/>
    </xf>
    <xf numFmtId="0" fontId="87" fillId="2" borderId="8" xfId="0" applyFont="1" applyFill="1" applyBorder="1" applyAlignment="1">
      <alignment horizontal="right" vertical="center"/>
    </xf>
    <xf numFmtId="0" fontId="20" fillId="2" borderId="0" xfId="0" applyFont="1" applyFill="1" applyAlignment="1">
      <alignment horizontal="center" vertical="center"/>
    </xf>
    <xf numFmtId="164" fontId="20" fillId="2" borderId="9" xfId="4" applyNumberFormat="1" applyFont="1" applyFill="1" applyBorder="1" applyAlignment="1">
      <alignment vertical="center"/>
    </xf>
    <xf numFmtId="164" fontId="90" fillId="2" borderId="0" xfId="4" applyNumberFormat="1" applyFont="1" applyFill="1" applyAlignment="1">
      <alignment horizontal="center" vertical="center"/>
    </xf>
    <xf numFmtId="164" fontId="20" fillId="2" borderId="9" xfId="4" applyNumberFormat="1" applyFont="1" applyFill="1" applyBorder="1" applyAlignment="1">
      <alignment horizontal="center" vertical="center"/>
    </xf>
    <xf numFmtId="164" fontId="20" fillId="2" borderId="0" xfId="4" applyNumberFormat="1" applyFont="1" applyFill="1" applyBorder="1" applyAlignment="1">
      <alignment horizontal="center" vertical="center"/>
    </xf>
    <xf numFmtId="0" fontId="29" fillId="2" borderId="0" xfId="0" applyFont="1" applyFill="1" applyAlignment="1">
      <alignment vertical="top"/>
    </xf>
    <xf numFmtId="0" fontId="21" fillId="2" borderId="0" xfId="0" applyFont="1" applyFill="1"/>
    <xf numFmtId="0" fontId="97" fillId="2" borderId="0" xfId="0" applyFont="1" applyFill="1" applyAlignment="1">
      <alignment vertical="center"/>
    </xf>
    <xf numFmtId="164" fontId="4" fillId="2" borderId="0" xfId="4" applyNumberFormat="1" applyFont="1" applyFill="1" applyBorder="1" applyAlignment="1">
      <alignment horizontal="center" vertical="center"/>
    </xf>
    <xf numFmtId="0" fontId="87" fillId="2" borderId="0" xfId="0" applyFont="1" applyFill="1" applyAlignment="1">
      <alignment horizontal="right" vertical="center" wrapText="1"/>
    </xf>
    <xf numFmtId="0" fontId="87" fillId="2" borderId="0" xfId="0" applyFont="1" applyFill="1" applyAlignment="1">
      <alignment horizontal="center" vertical="center" wrapText="1"/>
    </xf>
    <xf numFmtId="164" fontId="4" fillId="2" borderId="0" xfId="4" applyNumberFormat="1" applyFont="1" applyFill="1" applyBorder="1" applyAlignment="1">
      <alignment horizontal="right" vertical="top"/>
    </xf>
    <xf numFmtId="164" fontId="4" fillId="2" borderId="0" xfId="4" applyNumberFormat="1" applyFont="1" applyFill="1" applyBorder="1" applyAlignment="1">
      <alignment horizontal="right" vertical="center"/>
    </xf>
    <xf numFmtId="0" fontId="20" fillId="2" borderId="32" xfId="0" applyFont="1" applyFill="1" applyBorder="1" applyAlignment="1">
      <alignment vertical="center" wrapText="1"/>
    </xf>
    <xf numFmtId="164" fontId="20" fillId="2" borderId="32" xfId="4" applyNumberFormat="1" applyFont="1" applyFill="1" applyBorder="1" applyAlignment="1">
      <alignment horizontal="right" vertical="top"/>
    </xf>
    <xf numFmtId="164" fontId="20" fillId="2" borderId="4" xfId="4" applyNumberFormat="1" applyFont="1" applyFill="1" applyBorder="1" applyAlignment="1">
      <alignment horizontal="right" vertical="top"/>
    </xf>
    <xf numFmtId="164" fontId="4" fillId="2" borderId="0" xfId="4" quotePrefix="1" applyNumberFormat="1" applyFont="1" applyFill="1" applyBorder="1" applyAlignment="1">
      <alignment horizontal="right" vertical="center"/>
    </xf>
    <xf numFmtId="176" fontId="88" fillId="2" borderId="0" xfId="47" applyNumberFormat="1" applyFont="1" applyFill="1" applyBorder="1" applyAlignment="1">
      <alignment vertical="center"/>
    </xf>
    <xf numFmtId="164" fontId="91" fillId="2" borderId="0" xfId="47" applyNumberFormat="1" applyFont="1" applyFill="1" applyBorder="1" applyAlignment="1">
      <alignment vertical="center"/>
    </xf>
    <xf numFmtId="164" fontId="29" fillId="2" borderId="0" xfId="47" applyNumberFormat="1" applyFont="1" applyFill="1" applyBorder="1" applyAlignment="1">
      <alignment vertical="center"/>
    </xf>
    <xf numFmtId="164" fontId="91" fillId="2" borderId="4" xfId="47" applyNumberFormat="1" applyFont="1" applyFill="1" applyBorder="1" applyAlignment="1">
      <alignment vertical="center"/>
    </xf>
    <xf numFmtId="164" fontId="4" fillId="2" borderId="34" xfId="47" applyNumberFormat="1" applyFont="1" applyFill="1" applyBorder="1" applyAlignment="1">
      <alignment vertical="center"/>
    </xf>
    <xf numFmtId="9" fontId="4" fillId="2" borderId="0" xfId="47" applyFont="1" applyFill="1"/>
    <xf numFmtId="165" fontId="4" fillId="2" borderId="0" xfId="4" applyNumberFormat="1" applyFont="1" applyFill="1"/>
    <xf numFmtId="0" fontId="20" fillId="2" borderId="0" xfId="0" applyFont="1" applyFill="1" applyAlignment="1">
      <alignment horizontal="left" vertical="center"/>
    </xf>
    <xf numFmtId="9" fontId="88" fillId="2" borderId="0" xfId="47" applyFont="1" applyFill="1" applyBorder="1" applyAlignment="1">
      <alignment vertical="center"/>
    </xf>
    <xf numFmtId="9" fontId="91" fillId="2" borderId="0" xfId="47" applyFont="1" applyFill="1" applyBorder="1" applyAlignment="1">
      <alignment vertical="center"/>
    </xf>
    <xf numFmtId="0" fontId="98" fillId="2" borderId="3" xfId="0" applyFont="1" applyFill="1" applyBorder="1"/>
    <xf numFmtId="0" fontId="4" fillId="2" borderId="3" xfId="0" applyFont="1" applyFill="1" applyBorder="1"/>
    <xf numFmtId="14" fontId="20" fillId="2" borderId="3" xfId="0" applyNumberFormat="1" applyFont="1" applyFill="1" applyBorder="1" applyAlignment="1">
      <alignment horizontal="right" vertical="center"/>
    </xf>
    <xf numFmtId="14" fontId="91" fillId="2" borderId="3" xfId="0" applyNumberFormat="1" applyFont="1" applyFill="1" applyBorder="1" applyAlignment="1">
      <alignment horizontal="right" vertical="center"/>
    </xf>
    <xf numFmtId="14" fontId="20" fillId="2" borderId="0" xfId="0" applyNumberFormat="1" applyFont="1" applyFill="1" applyAlignment="1">
      <alignment horizontal="right" vertical="center"/>
    </xf>
    <xf numFmtId="0" fontId="20" fillId="2" borderId="0" xfId="0" applyFont="1" applyFill="1" applyAlignment="1">
      <alignment horizontal="left" vertical="top"/>
    </xf>
    <xf numFmtId="0" fontId="4" fillId="2" borderId="0" xfId="0" applyFont="1" applyFill="1" applyAlignment="1">
      <alignment horizontal="left" vertical="center"/>
    </xf>
    <xf numFmtId="164" fontId="4" fillId="2" borderId="0" xfId="4" applyNumberFormat="1" applyFont="1" applyFill="1" applyBorder="1" applyAlignment="1">
      <alignment horizontal="left" vertical="center"/>
    </xf>
    <xf numFmtId="0" fontId="20" fillId="2" borderId="32" xfId="0" applyFont="1" applyFill="1" applyBorder="1" applyAlignment="1">
      <alignment horizontal="left" vertical="center"/>
    </xf>
    <xf numFmtId="0" fontId="20" fillId="2" borderId="32" xfId="0" applyFont="1" applyFill="1" applyBorder="1" applyAlignment="1">
      <alignment horizontal="left" vertical="center" wrapText="1"/>
    </xf>
    <xf numFmtId="164" fontId="20" fillId="2" borderId="32" xfId="0" applyNumberFormat="1" applyFont="1" applyFill="1" applyBorder="1" applyAlignment="1">
      <alignment horizontal="center" vertical="center"/>
    </xf>
    <xf numFmtId="0" fontId="4" fillId="2" borderId="0" xfId="0" applyFont="1" applyFill="1" applyAlignment="1">
      <alignment horizontal="left" vertical="center" wrapText="1"/>
    </xf>
    <xf numFmtId="164" fontId="20" fillId="2" borderId="32" xfId="4" applyNumberFormat="1" applyFont="1" applyFill="1" applyBorder="1" applyAlignment="1">
      <alignment horizontal="center" vertical="center"/>
    </xf>
    <xf numFmtId="0" fontId="20" fillId="2" borderId="33" xfId="0" applyFont="1" applyFill="1" applyBorder="1" applyAlignment="1">
      <alignment horizontal="left" vertical="center"/>
    </xf>
    <xf numFmtId="0" fontId="20" fillId="2" borderId="33" xfId="0" applyFont="1" applyFill="1" applyBorder="1" applyAlignment="1">
      <alignment horizontal="left" vertical="center" wrapText="1"/>
    </xf>
    <xf numFmtId="164" fontId="20" fillId="2" borderId="33" xfId="4" applyNumberFormat="1" applyFont="1" applyFill="1" applyBorder="1" applyAlignment="1">
      <alignment horizontal="center" vertical="center"/>
    </xf>
    <xf numFmtId="0" fontId="20" fillId="2" borderId="0" xfId="0" applyFont="1" applyFill="1" applyAlignment="1">
      <alignment horizontal="left" vertical="center" wrapText="1"/>
    </xf>
    <xf numFmtId="0" fontId="20" fillId="2" borderId="3" xfId="0" applyFont="1" applyFill="1" applyBorder="1"/>
    <xf numFmtId="166" fontId="4" fillId="2" borderId="0" xfId="47" applyNumberFormat="1" applyFont="1" applyFill="1" applyBorder="1" applyAlignment="1">
      <alignment horizontal="right" vertical="center"/>
    </xf>
    <xf numFmtId="0" fontId="2" fillId="2" borderId="0" xfId="0" applyFont="1" applyFill="1"/>
    <xf numFmtId="164" fontId="29" fillId="2" borderId="0" xfId="4" applyNumberFormat="1" applyFont="1" applyFill="1" applyBorder="1"/>
    <xf numFmtId="164" fontId="91" fillId="2" borderId="4" xfId="4" applyNumberFormat="1" applyFont="1" applyFill="1" applyBorder="1" applyAlignment="1">
      <alignment horizontal="center"/>
    </xf>
    <xf numFmtId="164" fontId="20" fillId="2" borderId="4" xfId="4" applyNumberFormat="1" applyFont="1" applyFill="1" applyBorder="1" applyAlignment="1">
      <alignment horizontal="center"/>
    </xf>
    <xf numFmtId="164" fontId="4" fillId="2" borderId="0" xfId="4" applyNumberFormat="1" applyFont="1" applyFill="1" applyBorder="1"/>
    <xf numFmtId="164" fontId="91" fillId="2" borderId="32" xfId="0" applyNumberFormat="1" applyFont="1" applyFill="1" applyBorder="1"/>
    <xf numFmtId="0" fontId="91" fillId="2" borderId="0" xfId="0" applyFont="1" applyFill="1"/>
    <xf numFmtId="0" fontId="97" fillId="2" borderId="0" xfId="0" applyFont="1" applyFill="1" applyAlignment="1">
      <alignment horizontal="left" indent="2"/>
    </xf>
    <xf numFmtId="164" fontId="98" fillId="2" borderId="0" xfId="4" applyNumberFormat="1" applyFont="1" applyFill="1" applyBorder="1"/>
    <xf numFmtId="0" fontId="91" fillId="2" borderId="32" xfId="0" applyFont="1" applyFill="1" applyBorder="1" applyAlignment="1">
      <alignment horizontal="left" vertical="center" wrapText="1"/>
    </xf>
    <xf numFmtId="164" fontId="20" fillId="2" borderId="32" xfId="4" applyNumberFormat="1" applyFont="1" applyFill="1" applyBorder="1" applyAlignment="1">
      <alignment horizontal="center"/>
    </xf>
    <xf numFmtId="0" fontId="91" fillId="2" borderId="4" xfId="0" applyFont="1" applyFill="1" applyBorder="1" applyAlignment="1">
      <alignment horizontal="left" vertical="center"/>
    </xf>
    <xf numFmtId="0" fontId="20" fillId="2" borderId="4" xfId="0" applyFont="1" applyFill="1" applyBorder="1" applyAlignment="1">
      <alignment horizontal="left" vertical="center"/>
    </xf>
    <xf numFmtId="164" fontId="20" fillId="2" borderId="4" xfId="0" applyNumberFormat="1" applyFont="1" applyFill="1" applyBorder="1" applyAlignment="1">
      <alignment horizontal="left" vertical="center"/>
    </xf>
    <xf numFmtId="164" fontId="20" fillId="0" borderId="32" xfId="0" applyNumberFormat="1" applyFont="1" applyFill="1" applyBorder="1" applyAlignment="1">
      <alignment horizontal="left" vertical="center"/>
    </xf>
    <xf numFmtId="0" fontId="87" fillId="2" borderId="0" xfId="0" applyFont="1" applyFill="1" applyBorder="1" applyAlignment="1">
      <alignment horizontal="center" vertical="center"/>
    </xf>
    <xf numFmtId="0" fontId="87" fillId="2" borderId="0" xfId="0" applyFont="1" applyFill="1" applyBorder="1" applyAlignment="1">
      <alignment horizontal="right" vertical="center"/>
    </xf>
    <xf numFmtId="0" fontId="6" fillId="0" borderId="3" xfId="0" applyFont="1" applyBorder="1"/>
    <xf numFmtId="0" fontId="0"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87" fillId="2" borderId="0" xfId="0" applyFont="1" applyFill="1" applyBorder="1" applyAlignment="1">
      <alignment horizontal="center" vertical="center" wrapText="1"/>
    </xf>
    <xf numFmtId="0" fontId="0" fillId="0" borderId="0" xfId="0" applyFont="1" applyAlignment="1">
      <alignment horizontal="left" wrapText="1"/>
    </xf>
    <xf numFmtId="0" fontId="29" fillId="0" borderId="0" xfId="0" applyFont="1" applyAlignment="1">
      <alignment horizontal="left" vertical="center" wrapText="1"/>
    </xf>
    <xf numFmtId="0" fontId="4" fillId="0" borderId="0" xfId="0" applyFont="1" applyAlignment="1">
      <alignment horizontal="left" vertical="top" wrapText="1"/>
    </xf>
    <xf numFmtId="0" fontId="2" fillId="0" borderId="0" xfId="0" applyFont="1" applyAlignment="1">
      <alignment horizontal="left" vertical="top" wrapText="1"/>
    </xf>
    <xf numFmtId="0" fontId="29" fillId="0" borderId="0" xfId="0" applyFont="1" applyAlignment="1">
      <alignment horizontal="left" vertical="top" wrapText="1"/>
    </xf>
    <xf numFmtId="14" fontId="6" fillId="0" borderId="0" xfId="0" applyNumberFormat="1" applyFont="1" applyBorder="1" applyAlignment="1">
      <alignment horizontal="center" vertical="center"/>
    </xf>
    <xf numFmtId="14" fontId="6" fillId="0" borderId="3" xfId="0" applyNumberFormat="1" applyFont="1" applyBorder="1" applyAlignment="1">
      <alignment horizontal="center" vertical="center"/>
    </xf>
  </cellXfs>
  <cellStyles count="61071">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xfId="1" builtinId="3"/>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10" xfId="20429" xr:uid="{FBD09791-A6AC-42D9-A07E-B529CAAE0845}"/>
    <cellStyle name="Komma 2" xfId="4" xr:uid="{DA469C91-C86B-44BC-B90E-787307BD3A79}"/>
    <cellStyle name="Komma 2 10" xfId="61067" xr:uid="{D5F608DD-76DF-4840-9DD7-FE1712847408}"/>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2 6" xfId="61070" xr:uid="{F43C753B-ADF3-47B3-930B-DB76A248F19E}"/>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3 9" xfId="61068" xr:uid="{FE846CC3-D243-400F-A7D0-92DADCDA2A75}"/>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 8" xfId="61069" xr:uid="{96F4E9DE-7F84-4062-997F-66B4BBC2CAFA}"/>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xfId="2" builtinId="5"/>
    <cellStyle name="Percent 2" xfId="40" xr:uid="{27C94808-F663-46BA-A50F-63239721AC81}"/>
    <cellStyle name="Percent 3" xfId="47" xr:uid="{9D3D6D13-129B-4BCB-A77B-A2A528F60C14}"/>
    <cellStyle name="Porcentual 2" xfId="23062" xr:uid="{676430C4-5C56-4F90-A7A6-BC7BC3722DB6}"/>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AB61"/>
  <sheetViews>
    <sheetView tabSelected="1" zoomScale="80" zoomScaleNormal="80" workbookViewId="0"/>
  </sheetViews>
  <sheetFormatPr defaultColWidth="11.42578125" defaultRowHeight="15" x14ac:dyDescent="0.25"/>
  <cols>
    <col min="1" max="1" width="47.42578125" style="8" customWidth="1"/>
    <col min="2" max="12" width="12.85546875" style="8" customWidth="1"/>
    <col min="13" max="18" width="12.85546875" style="113" customWidth="1"/>
    <col min="19" max="19" width="12.85546875" style="8" bestFit="1" customWidth="1"/>
    <col min="20" max="22" width="12.85546875" style="8" customWidth="1"/>
    <col min="23" max="23" width="12.85546875" style="113" customWidth="1"/>
    <col min="24" max="16384" width="11.42578125" style="8"/>
  </cols>
  <sheetData>
    <row r="1" spans="1:28" x14ac:dyDescent="0.25">
      <c r="B1" s="14" t="s">
        <v>16</v>
      </c>
      <c r="C1" s="14" t="s">
        <v>16</v>
      </c>
      <c r="D1" s="14" t="s">
        <v>16</v>
      </c>
      <c r="E1" s="14" t="s">
        <v>16</v>
      </c>
      <c r="F1" s="14" t="s">
        <v>16</v>
      </c>
      <c r="G1" s="14" t="s">
        <v>16</v>
      </c>
      <c r="H1" s="14" t="s">
        <v>16</v>
      </c>
      <c r="I1" s="14" t="s">
        <v>16</v>
      </c>
      <c r="J1" s="14" t="s">
        <v>16</v>
      </c>
      <c r="K1" s="14" t="s">
        <v>16</v>
      </c>
      <c r="L1" s="14" t="s">
        <v>16</v>
      </c>
      <c r="M1" s="14" t="s">
        <v>16</v>
      </c>
      <c r="N1" s="14" t="s">
        <v>16</v>
      </c>
      <c r="O1" s="14" t="s">
        <v>16</v>
      </c>
      <c r="P1" s="14" t="s">
        <v>16</v>
      </c>
      <c r="Q1" s="14" t="s">
        <v>16</v>
      </c>
      <c r="R1" s="14" t="s">
        <v>16</v>
      </c>
      <c r="T1" s="14" t="s">
        <v>0</v>
      </c>
      <c r="U1" s="14" t="s">
        <v>0</v>
      </c>
      <c r="V1" s="14" t="s">
        <v>0</v>
      </c>
      <c r="W1" s="14" t="s">
        <v>0</v>
      </c>
    </row>
    <row r="2" spans="1:28" x14ac:dyDescent="0.25">
      <c r="B2" s="14">
        <v>2018</v>
      </c>
      <c r="C2" s="14">
        <v>2018</v>
      </c>
      <c r="D2" s="14">
        <v>2018</v>
      </c>
      <c r="E2" s="14">
        <v>2018</v>
      </c>
      <c r="F2" s="14">
        <v>2019</v>
      </c>
      <c r="G2" s="14">
        <v>2019</v>
      </c>
      <c r="H2" s="14">
        <v>2019</v>
      </c>
      <c r="I2" s="14">
        <v>2019</v>
      </c>
      <c r="J2" s="14">
        <v>2020</v>
      </c>
      <c r="K2" s="14">
        <v>2020</v>
      </c>
      <c r="L2" s="14">
        <v>2020</v>
      </c>
      <c r="M2" s="14">
        <v>2020</v>
      </c>
      <c r="N2" s="14">
        <v>2021</v>
      </c>
      <c r="O2" s="14">
        <v>2021</v>
      </c>
      <c r="P2" s="14">
        <v>2021</v>
      </c>
      <c r="Q2" s="14">
        <v>2021</v>
      </c>
      <c r="R2" s="14">
        <v>2022</v>
      </c>
      <c r="T2" s="14">
        <v>2018</v>
      </c>
      <c r="U2" s="14">
        <v>2019</v>
      </c>
      <c r="V2" s="14">
        <v>2020</v>
      </c>
      <c r="W2" s="14">
        <v>2021</v>
      </c>
    </row>
    <row r="3" spans="1:28" ht="15.75" thickBot="1" x14ac:dyDescent="0.3">
      <c r="A3" s="233" t="s">
        <v>83</v>
      </c>
      <c r="B3" s="15" t="s">
        <v>96</v>
      </c>
      <c r="C3" s="15" t="s">
        <v>2</v>
      </c>
      <c r="D3" s="15" t="s">
        <v>1</v>
      </c>
      <c r="E3" s="15" t="s">
        <v>97</v>
      </c>
      <c r="F3" s="15" t="s">
        <v>96</v>
      </c>
      <c r="G3" s="15" t="s">
        <v>2</v>
      </c>
      <c r="H3" s="15" t="s">
        <v>1</v>
      </c>
      <c r="I3" s="15" t="s">
        <v>97</v>
      </c>
      <c r="J3" s="15" t="s">
        <v>96</v>
      </c>
      <c r="K3" s="15" t="s">
        <v>2</v>
      </c>
      <c r="L3" s="15" t="s">
        <v>1</v>
      </c>
      <c r="M3" s="15" t="s">
        <v>97</v>
      </c>
      <c r="N3" s="15" t="s">
        <v>96</v>
      </c>
      <c r="O3" s="15" t="s">
        <v>2</v>
      </c>
      <c r="P3" s="15" t="s">
        <v>1</v>
      </c>
      <c r="Q3" s="15" t="s">
        <v>97</v>
      </c>
      <c r="R3" s="15" t="s">
        <v>96</v>
      </c>
      <c r="T3" s="15"/>
      <c r="U3" s="15"/>
      <c r="V3" s="15"/>
      <c r="W3" s="15"/>
    </row>
    <row r="4" spans="1:28" x14ac:dyDescent="0.25">
      <c r="A4" s="1" t="s">
        <v>38</v>
      </c>
      <c r="B4" s="1">
        <v>231.75090262000001</v>
      </c>
      <c r="C4" s="1">
        <v>263.96602627999988</v>
      </c>
      <c r="D4" s="1">
        <v>288.57433596000004</v>
      </c>
      <c r="E4" s="1">
        <v>316.95808925</v>
      </c>
      <c r="F4" s="1">
        <v>309.7290172000001</v>
      </c>
      <c r="G4" s="1">
        <v>316.62969733999995</v>
      </c>
      <c r="H4" s="1">
        <v>322.15478487999997</v>
      </c>
      <c r="I4" s="1">
        <v>334.11226792000002</v>
      </c>
      <c r="J4" s="1">
        <v>320.43676379000004</v>
      </c>
      <c r="K4" s="1">
        <v>313.28831908000001</v>
      </c>
      <c r="L4" s="1">
        <v>303.2531619799999</v>
      </c>
      <c r="M4" s="1">
        <v>276.92090625000003</v>
      </c>
      <c r="N4" s="1">
        <v>271.79647081999991</v>
      </c>
      <c r="O4" s="1">
        <v>264.0256928</v>
      </c>
      <c r="P4" s="1">
        <v>190.3813987399999</v>
      </c>
      <c r="Q4" s="1">
        <v>239.28531066000002</v>
      </c>
      <c r="R4" s="1">
        <v>221.91146366000001</v>
      </c>
      <c r="T4" s="1">
        <v>1101.24935411</v>
      </c>
      <c r="U4" s="1">
        <v>1282.62576734</v>
      </c>
      <c r="V4" s="1">
        <v>1213.8991510999999</v>
      </c>
      <c r="W4" s="1">
        <v>965.4888730199998</v>
      </c>
      <c r="Y4" s="21"/>
      <c r="Z4" s="21"/>
      <c r="AA4" s="21"/>
      <c r="AB4" s="21"/>
    </row>
    <row r="5" spans="1:28" x14ac:dyDescent="0.25">
      <c r="A5" s="1" t="s">
        <v>98</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P5" s="1">
        <v>-17.36321427</v>
      </c>
      <c r="Q5" s="1">
        <v>-16.91195609</v>
      </c>
      <c r="R5" s="1">
        <v>-17.356215529999997</v>
      </c>
      <c r="T5" s="1">
        <v>-141.30409741</v>
      </c>
      <c r="U5" s="1">
        <v>-167.19941628999999</v>
      </c>
      <c r="V5" s="1">
        <v>-144.82449275000002</v>
      </c>
      <c r="W5" s="1">
        <v>-81.807140199999992</v>
      </c>
      <c r="Y5" s="21"/>
      <c r="Z5" s="21"/>
      <c r="AA5" s="21"/>
      <c r="AB5" s="21"/>
    </row>
    <row r="6" spans="1:28" x14ac:dyDescent="0.25">
      <c r="A6" s="16" t="s">
        <v>67</v>
      </c>
      <c r="B6" s="16">
        <v>205.52006822999999</v>
      </c>
      <c r="C6" s="16">
        <v>229.62639416999988</v>
      </c>
      <c r="D6" s="16">
        <v>248.27847958000004</v>
      </c>
      <c r="E6" s="16">
        <v>276.52031471999999</v>
      </c>
      <c r="F6" s="16">
        <v>263.68729594000013</v>
      </c>
      <c r="G6" s="16">
        <v>274.90618230999996</v>
      </c>
      <c r="H6" s="16">
        <v>281.96035493999995</v>
      </c>
      <c r="I6" s="16">
        <v>294.87251786000002</v>
      </c>
      <c r="J6" s="16">
        <v>279.94751006000001</v>
      </c>
      <c r="K6" s="16">
        <v>275.36490509999999</v>
      </c>
      <c r="L6" s="16">
        <v>265.59799435999992</v>
      </c>
      <c r="M6" s="16">
        <v>248.16424883000002</v>
      </c>
      <c r="N6" s="16">
        <v>247.33238000999989</v>
      </c>
      <c r="O6" s="16">
        <v>240.95781377</v>
      </c>
      <c r="P6" s="16">
        <v>173.01818446999988</v>
      </c>
      <c r="Q6" s="16">
        <v>222.37335457000003</v>
      </c>
      <c r="R6" s="16">
        <v>204.55524813000002</v>
      </c>
      <c r="T6" s="16">
        <v>959.94525669999996</v>
      </c>
      <c r="U6" s="16">
        <v>1115.4263510500002</v>
      </c>
      <c r="V6" s="16">
        <v>1069.0746583500002</v>
      </c>
      <c r="W6" s="16">
        <v>883.68173281999975</v>
      </c>
      <c r="Y6" s="21"/>
      <c r="Z6" s="21"/>
      <c r="AA6" s="21"/>
      <c r="AB6" s="21"/>
    </row>
    <row r="7" spans="1:28" x14ac:dyDescent="0.25">
      <c r="A7" s="17"/>
      <c r="B7" s="17"/>
      <c r="C7" s="17"/>
      <c r="D7" s="17"/>
      <c r="E7" s="17"/>
      <c r="F7" s="17"/>
      <c r="G7" s="17"/>
      <c r="H7" s="17"/>
      <c r="I7" s="17"/>
      <c r="J7" s="17"/>
      <c r="K7" s="17"/>
      <c r="L7" s="17"/>
      <c r="M7" s="17"/>
      <c r="N7" s="17"/>
      <c r="O7" s="17"/>
      <c r="P7" s="17"/>
      <c r="Q7" s="17"/>
      <c r="R7" s="17"/>
      <c r="T7" s="17"/>
      <c r="U7" s="17"/>
      <c r="V7" s="17"/>
      <c r="W7" s="17"/>
      <c r="Y7" s="21"/>
      <c r="Z7" s="21"/>
      <c r="AA7" s="21"/>
      <c r="AB7" s="21"/>
    </row>
    <row r="8" spans="1:28" x14ac:dyDescent="0.25">
      <c r="A8" s="1" t="s">
        <v>215</v>
      </c>
      <c r="B8" s="1">
        <v>20.761066250000002</v>
      </c>
      <c r="C8" s="1">
        <v>22.814008649999998</v>
      </c>
      <c r="D8" s="1">
        <v>27.709720789999999</v>
      </c>
      <c r="E8" s="1">
        <v>25.335484060000002</v>
      </c>
      <c r="F8" s="1">
        <v>27.437740409999996</v>
      </c>
      <c r="G8" s="1">
        <v>25.17132509</v>
      </c>
      <c r="H8" s="1">
        <v>23.78015589</v>
      </c>
      <c r="I8" s="1">
        <v>20.60983714</v>
      </c>
      <c r="J8" s="1">
        <v>20.174365870000003</v>
      </c>
      <c r="K8" s="1">
        <v>17.556220539999998</v>
      </c>
      <c r="L8" s="1">
        <v>16.304938050000004</v>
      </c>
      <c r="M8" s="1">
        <v>14.986546240000001</v>
      </c>
      <c r="N8" s="1">
        <v>15.188445439999997</v>
      </c>
      <c r="O8" s="1">
        <v>13.674675260000003</v>
      </c>
      <c r="P8" s="1">
        <v>11.792974710000005</v>
      </c>
      <c r="Q8" s="1">
        <v>10.918576650000002</v>
      </c>
      <c r="R8" s="1">
        <v>8.9685837299999989</v>
      </c>
      <c r="T8" s="1">
        <v>96.620279749999995</v>
      </c>
      <c r="U8" s="1">
        <v>96.999058529999999</v>
      </c>
      <c r="V8" s="1">
        <v>69.022070700000015</v>
      </c>
      <c r="W8" s="1">
        <v>51.574672060000005</v>
      </c>
      <c r="Y8" s="21"/>
      <c r="Z8" s="21"/>
      <c r="AA8" s="21"/>
      <c r="AB8" s="21"/>
    </row>
    <row r="9" spans="1:28" x14ac:dyDescent="0.25">
      <c r="A9" s="1" t="s">
        <v>216</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P9" s="1">
        <v>-21.753760489999998</v>
      </c>
      <c r="Q9" s="1">
        <v>-14.04527766</v>
      </c>
      <c r="R9" s="1">
        <v>-11.79937821</v>
      </c>
      <c r="T9" s="1">
        <v>-23.376912980000004</v>
      </c>
      <c r="U9" s="1">
        <v>-38.583715710000007</v>
      </c>
      <c r="V9" s="1">
        <v>-49.277492549999998</v>
      </c>
      <c r="W9" s="1">
        <v>-62.912010809999998</v>
      </c>
      <c r="Y9" s="21"/>
      <c r="Z9" s="21"/>
      <c r="AA9" s="21"/>
      <c r="AB9" s="21"/>
    </row>
    <row r="10" spans="1:28" x14ac:dyDescent="0.25">
      <c r="A10" s="16" t="s">
        <v>73</v>
      </c>
      <c r="B10" s="16">
        <v>15.847930040000001</v>
      </c>
      <c r="C10" s="16">
        <v>15.439693319999998</v>
      </c>
      <c r="D10" s="16">
        <v>22.716827449999997</v>
      </c>
      <c r="E10" s="16">
        <v>19.23891596</v>
      </c>
      <c r="F10" s="16">
        <v>20.138675159999998</v>
      </c>
      <c r="G10" s="16">
        <v>17.854145410000001</v>
      </c>
      <c r="H10" s="16">
        <v>14.699437409999998</v>
      </c>
      <c r="I10" s="16">
        <v>5.7230848400000003</v>
      </c>
      <c r="J10" s="16">
        <v>10.458097530000003</v>
      </c>
      <c r="K10" s="16">
        <v>5.2574374299999977</v>
      </c>
      <c r="L10" s="16">
        <v>3.2317782800000021</v>
      </c>
      <c r="M10" s="16">
        <v>0.79726490999999911</v>
      </c>
      <c r="N10" s="16">
        <v>1.5414200999999981</v>
      </c>
      <c r="O10" s="16">
        <v>0.20872793999999928</v>
      </c>
      <c r="P10" s="16">
        <v>-9.960785779999993</v>
      </c>
      <c r="Q10" s="16">
        <v>-3.1267010099999979</v>
      </c>
      <c r="R10" s="16">
        <v>-2.8307944800000016</v>
      </c>
      <c r="T10" s="16">
        <v>73.243366769999994</v>
      </c>
      <c r="U10" s="16">
        <v>58.415342819999992</v>
      </c>
      <c r="V10" s="16">
        <v>19.744578150000002</v>
      </c>
      <c r="W10" s="16">
        <v>-11.337338749999992</v>
      </c>
      <c r="Y10" s="21"/>
      <c r="Z10" s="21"/>
      <c r="AA10" s="21"/>
      <c r="AB10" s="21"/>
    </row>
    <row r="11" spans="1:28" x14ac:dyDescent="0.25">
      <c r="A11" s="18"/>
      <c r="B11" s="17"/>
      <c r="C11" s="17"/>
      <c r="D11" s="17"/>
      <c r="E11" s="17"/>
      <c r="F11" s="17"/>
      <c r="G11" s="17"/>
      <c r="H11" s="17"/>
      <c r="I11" s="17"/>
      <c r="J11" s="17"/>
      <c r="K11" s="17"/>
      <c r="L11" s="17"/>
      <c r="M11" s="17"/>
      <c r="N11" s="17"/>
      <c r="O11" s="17"/>
      <c r="P11" s="17"/>
      <c r="Q11" s="17"/>
      <c r="R11" s="17"/>
      <c r="T11" s="18"/>
      <c r="U11" s="18"/>
      <c r="V11" s="18"/>
      <c r="W11" s="18"/>
      <c r="Y11" s="21"/>
      <c r="Z11" s="21"/>
      <c r="AA11" s="21"/>
      <c r="AB11" s="21"/>
    </row>
    <row r="12" spans="1:28" x14ac:dyDescent="0.25">
      <c r="A12" s="1" t="s">
        <v>219</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P12" s="1">
        <v>-1.6959480799999997</v>
      </c>
      <c r="Q12" s="1">
        <v>-0.81913803000000007</v>
      </c>
      <c r="R12" s="1">
        <v>-4.8929687199999989</v>
      </c>
      <c r="T12" s="1">
        <v>-1.8247560400000002</v>
      </c>
      <c r="U12" s="1">
        <v>1.7157140999999987</v>
      </c>
      <c r="V12" s="1">
        <v>11.581320379999999</v>
      </c>
      <c r="W12" s="1">
        <v>4.0242610299999999</v>
      </c>
      <c r="X12" s="8" t="s">
        <v>3</v>
      </c>
      <c r="Y12" s="21"/>
      <c r="Z12" s="21"/>
      <c r="AA12" s="21"/>
      <c r="AB12" s="21"/>
    </row>
    <row r="13" spans="1:28" x14ac:dyDescent="0.25">
      <c r="A13" s="16" t="s">
        <v>99</v>
      </c>
      <c r="B13" s="16">
        <v>220.14704219999999</v>
      </c>
      <c r="C13" s="16">
        <v>244.84832737999989</v>
      </c>
      <c r="D13" s="16">
        <v>270.17836470000003</v>
      </c>
      <c r="E13" s="16">
        <v>296.19013315000001</v>
      </c>
      <c r="F13" s="16">
        <v>282.82428146000012</v>
      </c>
      <c r="G13" s="16">
        <v>295.22163900999999</v>
      </c>
      <c r="H13" s="16">
        <v>294.69800774999993</v>
      </c>
      <c r="I13" s="16">
        <v>302.81347975</v>
      </c>
      <c r="J13" s="16">
        <v>290.56327015000011</v>
      </c>
      <c r="K13" s="16">
        <v>286.16191693999997</v>
      </c>
      <c r="L13" s="16">
        <v>269.31770293999995</v>
      </c>
      <c r="M13" s="16">
        <v>254.3576668500001</v>
      </c>
      <c r="N13" s="16">
        <v>255.79852575999988</v>
      </c>
      <c r="O13" s="16">
        <v>240.78116319999995</v>
      </c>
      <c r="P13" s="16">
        <v>161.36145060999991</v>
      </c>
      <c r="Q13" s="16">
        <v>218.42751553000002</v>
      </c>
      <c r="R13" s="16">
        <v>196.83148493000002</v>
      </c>
      <c r="T13" s="16">
        <v>1031.36386743</v>
      </c>
      <c r="U13" s="16">
        <v>1175.55740797</v>
      </c>
      <c r="V13" s="16">
        <v>1100.4005568800003</v>
      </c>
      <c r="W13" s="16">
        <v>876.36865509999984</v>
      </c>
      <c r="Y13" s="21"/>
      <c r="Z13" s="21"/>
      <c r="AA13" s="21"/>
      <c r="AB13" s="21"/>
    </row>
    <row r="14" spans="1:28" x14ac:dyDescent="0.25">
      <c r="A14" s="19"/>
      <c r="B14" s="19"/>
      <c r="C14" s="19"/>
      <c r="D14" s="19"/>
      <c r="E14" s="19"/>
      <c r="F14" s="19"/>
      <c r="G14" s="19"/>
      <c r="H14" s="19"/>
      <c r="I14" s="19"/>
      <c r="J14" s="19"/>
      <c r="K14" s="19"/>
      <c r="L14" s="19"/>
      <c r="M14" s="19"/>
      <c r="N14" s="19"/>
      <c r="O14" s="19"/>
      <c r="P14" s="19"/>
      <c r="Q14" s="19"/>
      <c r="R14" s="19"/>
      <c r="T14" s="19"/>
      <c r="U14" s="19"/>
      <c r="V14" s="19"/>
      <c r="W14" s="19"/>
      <c r="Y14" s="21"/>
      <c r="Z14" s="21"/>
      <c r="AA14" s="21"/>
      <c r="AB14" s="21"/>
    </row>
    <row r="15" spans="1:28" x14ac:dyDescent="0.25">
      <c r="A15" s="1" t="s">
        <v>220</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P15" s="1">
        <v>-43.593439890000013</v>
      </c>
      <c r="Q15" s="1">
        <v>-38.968109649999995</v>
      </c>
      <c r="R15" s="1">
        <v>-39.298004070000005</v>
      </c>
      <c r="T15" s="1">
        <v>-109.11533343999999</v>
      </c>
      <c r="U15" s="1">
        <v>-135.38778853999997</v>
      </c>
      <c r="V15" s="1">
        <v>-143.83418329000003</v>
      </c>
      <c r="W15" s="1">
        <v>-161.95970345999999</v>
      </c>
      <c r="Y15" s="21"/>
      <c r="Z15" s="21"/>
      <c r="AA15" s="21"/>
      <c r="AB15" s="21"/>
    </row>
    <row r="16" spans="1:28" x14ac:dyDescent="0.25">
      <c r="A16" s="1" t="s">
        <v>221</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P16" s="1">
        <v>-33.426124610000002</v>
      </c>
      <c r="Q16" s="1">
        <v>-35.756806710000006</v>
      </c>
      <c r="R16" s="1">
        <v>-36.005757250000002</v>
      </c>
      <c r="T16" s="1">
        <v>-170.38092770999998</v>
      </c>
      <c r="U16" s="1">
        <v>-172.37651652</v>
      </c>
      <c r="V16" s="1">
        <v>-128.88698607999999</v>
      </c>
      <c r="W16" s="1">
        <v>-141.24406216</v>
      </c>
      <c r="Y16" s="21"/>
      <c r="Z16" s="21"/>
      <c r="AA16" s="21"/>
      <c r="AB16" s="21"/>
    </row>
    <row r="17" spans="1:28" x14ac:dyDescent="0.25">
      <c r="A17" s="1" t="s">
        <v>100</v>
      </c>
      <c r="B17" s="1">
        <v>-6.5604444800000001</v>
      </c>
      <c r="C17" s="1">
        <v>-6.9630903800000015</v>
      </c>
      <c r="D17" s="1">
        <v>-6.6306318599999994</v>
      </c>
      <c r="E17" s="1">
        <v>-10.870160580000002</v>
      </c>
      <c r="F17" s="1">
        <v>-15.22048141</v>
      </c>
      <c r="G17" s="1">
        <v>-35.24812876</v>
      </c>
      <c r="H17" s="1">
        <v>-12.214944920000001</v>
      </c>
      <c r="I17" s="1">
        <v>-16.351182430000001</v>
      </c>
      <c r="J17" s="1">
        <v>-14.291026799999999</v>
      </c>
      <c r="K17" s="1">
        <v>-11.894908159999998</v>
      </c>
      <c r="L17" s="1">
        <v>-8.1313059500000016</v>
      </c>
      <c r="M17" s="1">
        <v>-8.4834825000000009</v>
      </c>
      <c r="N17" s="1">
        <v>-8.2842334299999987</v>
      </c>
      <c r="O17" s="1">
        <v>-9.2543264700000005</v>
      </c>
      <c r="P17" s="1">
        <v>-8.2617089500000009</v>
      </c>
      <c r="Q17" s="1">
        <v>-9.0469544600000003</v>
      </c>
      <c r="R17" s="1">
        <v>-11.335688079999999</v>
      </c>
      <c r="T17" s="1">
        <v>-31.024327300000003</v>
      </c>
      <c r="U17" s="1">
        <v>-79.034737520000007</v>
      </c>
      <c r="V17" s="1">
        <v>-42.800723409999996</v>
      </c>
      <c r="W17" s="1">
        <v>-34.847223310000004</v>
      </c>
      <c r="Y17" s="21"/>
      <c r="Z17" s="21"/>
      <c r="AA17" s="21"/>
      <c r="AB17" s="21"/>
    </row>
    <row r="18" spans="1:28" x14ac:dyDescent="0.25">
      <c r="A18" s="1" t="s">
        <v>184</v>
      </c>
      <c r="B18" s="1">
        <v>-5.6062430000000001</v>
      </c>
      <c r="C18" s="1">
        <v>-6.7936140000000016</v>
      </c>
      <c r="D18" s="1">
        <v>-7.8446685000000018</v>
      </c>
      <c r="E18" s="1">
        <v>-8.4793731000000001</v>
      </c>
      <c r="F18" s="1">
        <v>-11.816524279999999</v>
      </c>
      <c r="G18" s="1">
        <v>-12.787190280000003</v>
      </c>
      <c r="H18" s="1">
        <v>-14.298263279999999</v>
      </c>
      <c r="I18" s="1">
        <v>-16.000922280000001</v>
      </c>
      <c r="J18" s="1">
        <v>-17.123487119999997</v>
      </c>
      <c r="K18" s="1">
        <v>-18.090435809999999</v>
      </c>
      <c r="L18" s="1">
        <v>-18.266939090000001</v>
      </c>
      <c r="M18" s="1">
        <v>-18.572373559999999</v>
      </c>
      <c r="N18" s="1">
        <v>-18.591761600000002</v>
      </c>
      <c r="O18" s="1">
        <v>-19.154934390000001</v>
      </c>
      <c r="P18" s="1">
        <v>-20.175343669999997</v>
      </c>
      <c r="Q18" s="1">
        <v>-19.38536264</v>
      </c>
      <c r="R18" s="1">
        <v>-19.738705889999999</v>
      </c>
      <c r="T18" s="1">
        <v>-28.723898600000005</v>
      </c>
      <c r="U18" s="1">
        <v>-54.902900119999998</v>
      </c>
      <c r="V18" s="1">
        <v>-72.053235580000006</v>
      </c>
      <c r="W18" s="1">
        <v>-77.307402300000021</v>
      </c>
      <c r="Y18" s="21"/>
      <c r="Z18" s="21"/>
      <c r="AA18" s="21"/>
      <c r="AB18" s="21"/>
    </row>
    <row r="19" spans="1:28" x14ac:dyDescent="0.25">
      <c r="A19" s="16" t="s">
        <v>7</v>
      </c>
      <c r="B19" s="16">
        <v>-77.166985720000014</v>
      </c>
      <c r="C19" s="16">
        <v>-82.223595139999986</v>
      </c>
      <c r="D19" s="16">
        <v>-86.305959029999983</v>
      </c>
      <c r="E19" s="16">
        <v>-93.547947159999993</v>
      </c>
      <c r="F19" s="16">
        <v>-108.20377089000002</v>
      </c>
      <c r="G19" s="16">
        <v>-128.16829855</v>
      </c>
      <c r="H19" s="16">
        <v>-105.85377425999999</v>
      </c>
      <c r="I19" s="16">
        <v>-99.476098999999991</v>
      </c>
      <c r="J19" s="16">
        <v>-96.996303140000009</v>
      </c>
      <c r="K19" s="16">
        <v>-100.35877119</v>
      </c>
      <c r="L19" s="16">
        <v>-90.896590700000004</v>
      </c>
      <c r="M19" s="16">
        <v>-99.32346333000001</v>
      </c>
      <c r="N19" s="16">
        <v>-98.312411879999985</v>
      </c>
      <c r="O19" s="16">
        <v>-108.43212876999999</v>
      </c>
      <c r="P19" s="16">
        <v>-105.45661712000002</v>
      </c>
      <c r="Q19" s="16">
        <v>-103.15723346000001</v>
      </c>
      <c r="R19" s="16">
        <v>-106.37815529</v>
      </c>
      <c r="S19" s="21"/>
      <c r="T19" s="16">
        <v>-339.24448704999992</v>
      </c>
      <c r="U19" s="16">
        <v>-441.70194270000002</v>
      </c>
      <c r="V19" s="16">
        <v>-387.57512836000001</v>
      </c>
      <c r="W19" s="16">
        <v>-415.35839123</v>
      </c>
      <c r="Y19" s="21"/>
      <c r="Z19" s="21"/>
      <c r="AA19" s="21"/>
      <c r="AB19" s="21"/>
    </row>
    <row r="20" spans="1:28" s="113" customFormat="1" x14ac:dyDescent="0.25">
      <c r="A20" s="2"/>
      <c r="B20" s="2"/>
      <c r="C20" s="2"/>
      <c r="D20" s="2"/>
      <c r="E20" s="2"/>
      <c r="F20" s="2"/>
      <c r="G20" s="2"/>
      <c r="H20" s="2"/>
      <c r="I20" s="2"/>
      <c r="J20" s="2"/>
      <c r="K20" s="2"/>
      <c r="L20" s="2"/>
      <c r="M20" s="2"/>
      <c r="N20" s="2"/>
      <c r="O20" s="2"/>
      <c r="P20" s="2"/>
      <c r="Q20" s="2"/>
      <c r="R20" s="2"/>
      <c r="S20" s="21"/>
      <c r="T20" s="2"/>
      <c r="U20" s="2"/>
      <c r="V20" s="2"/>
      <c r="W20" s="2"/>
      <c r="Y20" s="21"/>
    </row>
    <row r="21" spans="1:28" x14ac:dyDescent="0.25">
      <c r="A21" s="1" t="s">
        <v>15</v>
      </c>
      <c r="B21" s="1">
        <v>-46.615685499999991</v>
      </c>
      <c r="C21" s="1">
        <v>-46.406756420000001</v>
      </c>
      <c r="D21" s="1">
        <v>-83.011138089999974</v>
      </c>
      <c r="E21" s="1">
        <v>-72.99025168</v>
      </c>
      <c r="F21" s="1">
        <v>-72.33973622000002</v>
      </c>
      <c r="G21" s="1">
        <v>-78.462860580000012</v>
      </c>
      <c r="H21" s="1">
        <v>-81.786848280000001</v>
      </c>
      <c r="I21" s="1">
        <v>-221.69314598012929</v>
      </c>
      <c r="J21" s="1">
        <v>-132.21236445</v>
      </c>
      <c r="K21" s="1">
        <v>-82.879462130000007</v>
      </c>
      <c r="L21" s="1">
        <v>-80.345601899999991</v>
      </c>
      <c r="M21" s="1">
        <v>-68.893316289999973</v>
      </c>
      <c r="N21" s="1">
        <v>-73.808910009999991</v>
      </c>
      <c r="O21" s="1">
        <v>-65.142950159999984</v>
      </c>
      <c r="P21" s="1">
        <v>-529.89001286000007</v>
      </c>
      <c r="Q21" s="1">
        <v>-70.27571890999981</v>
      </c>
      <c r="R21" s="1">
        <v>-43.32358828000001</v>
      </c>
      <c r="T21" s="1">
        <v>-249.02383168999995</v>
      </c>
      <c r="U21" s="1">
        <v>-454.28259106012933</v>
      </c>
      <c r="V21" s="1">
        <v>-364.33074476999997</v>
      </c>
      <c r="W21" s="1">
        <v>-739.11759193999978</v>
      </c>
      <c r="Y21" s="21"/>
      <c r="Z21" s="21"/>
      <c r="AA21" s="21"/>
      <c r="AB21" s="21"/>
    </row>
    <row r="22" spans="1:28" s="113" customFormat="1" x14ac:dyDescent="0.25">
      <c r="A22" s="16" t="s">
        <v>183</v>
      </c>
      <c r="B22" s="16">
        <v>96.364370979999975</v>
      </c>
      <c r="C22" s="16">
        <v>116.21797581999991</v>
      </c>
      <c r="D22" s="16">
        <v>100.86126758000009</v>
      </c>
      <c r="E22" s="16">
        <v>129.65193431000003</v>
      </c>
      <c r="F22" s="16">
        <v>102.28077435000012</v>
      </c>
      <c r="G22" s="16">
        <v>88.590479879999975</v>
      </c>
      <c r="H22" s="16">
        <v>107.05738520999995</v>
      </c>
      <c r="I22" s="16">
        <v>-18.355765230129268</v>
      </c>
      <c r="J22" s="16">
        <v>61.354602560000117</v>
      </c>
      <c r="K22" s="16">
        <v>102.92368361999995</v>
      </c>
      <c r="L22" s="16">
        <v>98.075510339999937</v>
      </c>
      <c r="M22" s="16">
        <v>86.140887230000118</v>
      </c>
      <c r="N22" s="16">
        <v>83.6772038699999</v>
      </c>
      <c r="O22" s="16">
        <v>67.206084269999991</v>
      </c>
      <c r="P22" s="16">
        <v>-473.98517937000014</v>
      </c>
      <c r="Q22" s="16">
        <v>44.994563160000212</v>
      </c>
      <c r="R22" s="16">
        <v>47.129741360000011</v>
      </c>
      <c r="S22" s="21"/>
      <c r="T22" s="16">
        <v>443.09554869000004</v>
      </c>
      <c r="U22" s="16">
        <v>279.57287420987069</v>
      </c>
      <c r="V22" s="16">
        <v>348.49468375000004</v>
      </c>
      <c r="W22" s="16">
        <v>-278.10732806999999</v>
      </c>
      <c r="Y22" s="21"/>
      <c r="Z22" s="21"/>
      <c r="AA22" s="21"/>
      <c r="AB22" s="21"/>
    </row>
    <row r="23" spans="1:28" x14ac:dyDescent="0.25">
      <c r="A23" s="1" t="s">
        <v>101</v>
      </c>
      <c r="B23" s="1">
        <v>-24.846544340000001</v>
      </c>
      <c r="C23" s="1">
        <v>-28.58403796</v>
      </c>
      <c r="D23" s="1">
        <v>-25.800458899999999</v>
      </c>
      <c r="E23" s="1">
        <v>-32.787307640000002</v>
      </c>
      <c r="F23" s="1">
        <v>-25.874914839999999</v>
      </c>
      <c r="G23" s="1">
        <v>-27.205995729999998</v>
      </c>
      <c r="H23" s="1">
        <v>-26.581303069999997</v>
      </c>
      <c r="I23" s="1">
        <v>2.9628504325323304</v>
      </c>
      <c r="J23" s="1">
        <v>-15.409790639999997</v>
      </c>
      <c r="K23" s="1">
        <v>-25.906894780000002</v>
      </c>
      <c r="L23" s="1">
        <v>-24.658349350000002</v>
      </c>
      <c r="M23" s="1">
        <v>-19.724101539999999</v>
      </c>
      <c r="N23" s="1">
        <v>-20.958149720000002</v>
      </c>
      <c r="O23" s="1">
        <v>-17.19850632</v>
      </c>
      <c r="P23" s="1">
        <v>118.31247134</v>
      </c>
      <c r="Q23" s="1">
        <v>-10.73064941</v>
      </c>
      <c r="R23" s="1">
        <v>-11.79445284</v>
      </c>
      <c r="T23" s="1">
        <v>-112.01834884</v>
      </c>
      <c r="U23" s="1">
        <v>-76.699363207467655</v>
      </c>
      <c r="V23" s="1">
        <v>-85.69913631</v>
      </c>
      <c r="W23" s="1">
        <v>69.425165890000002</v>
      </c>
      <c r="Y23" s="21"/>
      <c r="Z23" s="21"/>
      <c r="AA23" s="21"/>
      <c r="AB23" s="21"/>
    </row>
    <row r="24" spans="1:28" x14ac:dyDescent="0.25">
      <c r="A24" s="16" t="s">
        <v>217</v>
      </c>
      <c r="B24" s="16">
        <v>71.517826639999981</v>
      </c>
      <c r="C24" s="16">
        <v>87.633937859999904</v>
      </c>
      <c r="D24" s="16">
        <v>75.060808680000093</v>
      </c>
      <c r="E24" s="16">
        <v>96.864626670000021</v>
      </c>
      <c r="F24" s="16">
        <v>76.405859510000113</v>
      </c>
      <c r="G24" s="16">
        <v>61.384484149999977</v>
      </c>
      <c r="H24" s="16">
        <v>80.47608213999996</v>
      </c>
      <c r="I24" s="16">
        <v>-15.392914797596939</v>
      </c>
      <c r="J24" s="16">
        <v>45.944811920000113</v>
      </c>
      <c r="K24" s="16">
        <v>77.016788839999947</v>
      </c>
      <c r="L24" s="16">
        <v>73.417160989999928</v>
      </c>
      <c r="M24" s="16">
        <v>66.416785690000125</v>
      </c>
      <c r="N24" s="16">
        <v>62.719054149999899</v>
      </c>
      <c r="O24" s="16">
        <v>50.007577949999991</v>
      </c>
      <c r="P24" s="16">
        <v>-355.67270803000014</v>
      </c>
      <c r="Q24" s="16">
        <v>34.263913750000214</v>
      </c>
      <c r="R24" s="16">
        <v>35.335288520000013</v>
      </c>
      <c r="T24" s="16">
        <v>331.07719985000006</v>
      </c>
      <c r="U24" s="16">
        <v>202.87351100240309</v>
      </c>
      <c r="V24" s="16">
        <v>262.79554744000006</v>
      </c>
      <c r="W24" s="16">
        <v>-208.68216217999995</v>
      </c>
      <c r="Y24" s="21"/>
      <c r="Z24" s="21"/>
      <c r="AA24" s="21"/>
      <c r="AB24" s="21"/>
    </row>
    <row r="25" spans="1:28" x14ac:dyDescent="0.25">
      <c r="A25" s="22"/>
      <c r="B25" s="23"/>
      <c r="C25" s="23"/>
      <c r="D25" s="23"/>
      <c r="E25" s="23"/>
      <c r="F25" s="23"/>
      <c r="G25" s="23"/>
      <c r="H25" s="23"/>
      <c r="I25" s="23"/>
      <c r="J25" s="23"/>
      <c r="K25" s="23"/>
      <c r="L25" s="23"/>
      <c r="M25" s="23"/>
      <c r="N25" s="23"/>
      <c r="O25" s="23"/>
      <c r="P25" s="23"/>
      <c r="Q25" s="23"/>
      <c r="R25" s="23"/>
      <c r="T25" s="22"/>
      <c r="U25" s="22"/>
      <c r="V25" s="22"/>
      <c r="W25" s="22"/>
    </row>
    <row r="26" spans="1:28" x14ac:dyDescent="0.25">
      <c r="A26" s="24"/>
      <c r="B26" s="25"/>
      <c r="C26" s="24"/>
      <c r="D26" s="24"/>
      <c r="E26" s="24"/>
      <c r="F26" s="24"/>
      <c r="G26" s="24"/>
      <c r="H26" s="24"/>
      <c r="I26" s="24"/>
      <c r="J26" s="24"/>
      <c r="K26" s="24"/>
      <c r="L26" s="24"/>
      <c r="M26" s="24"/>
      <c r="N26" s="24"/>
      <c r="O26" s="24"/>
      <c r="P26" s="24"/>
      <c r="Q26" s="24"/>
      <c r="R26" s="24"/>
      <c r="T26" s="24"/>
      <c r="U26" s="24"/>
      <c r="V26" s="24"/>
      <c r="W26" s="24"/>
    </row>
    <row r="27" spans="1:28" x14ac:dyDescent="0.25">
      <c r="A27" s="24"/>
      <c r="B27" s="14" t="s">
        <v>16</v>
      </c>
      <c r="C27" s="14" t="s">
        <v>16</v>
      </c>
      <c r="D27" s="14" t="s">
        <v>16</v>
      </c>
      <c r="E27" s="14" t="s">
        <v>16</v>
      </c>
      <c r="F27" s="14" t="s">
        <v>16</v>
      </c>
      <c r="G27" s="14" t="s">
        <v>16</v>
      </c>
      <c r="H27" s="14" t="s">
        <v>16</v>
      </c>
      <c r="I27" s="14" t="s">
        <v>16</v>
      </c>
      <c r="J27" s="14" t="s">
        <v>16</v>
      </c>
      <c r="K27" s="14" t="s">
        <v>16</v>
      </c>
      <c r="L27" s="14" t="s">
        <v>16</v>
      </c>
      <c r="M27" s="14" t="s">
        <v>16</v>
      </c>
      <c r="N27" s="14" t="s">
        <v>16</v>
      </c>
      <c r="O27" s="14" t="s">
        <v>16</v>
      </c>
      <c r="P27" s="14" t="s">
        <v>16</v>
      </c>
      <c r="Q27" s="14" t="s">
        <v>16</v>
      </c>
      <c r="R27" s="14" t="s">
        <v>16</v>
      </c>
      <c r="T27" s="14" t="s">
        <v>0</v>
      </c>
      <c r="U27" s="14" t="s">
        <v>0</v>
      </c>
      <c r="V27" s="14" t="s">
        <v>0</v>
      </c>
      <c r="W27" s="14" t="s">
        <v>0</v>
      </c>
    </row>
    <row r="28" spans="1:28" x14ac:dyDescent="0.25">
      <c r="A28" s="11"/>
      <c r="B28" s="14">
        <v>2018</v>
      </c>
      <c r="C28" s="14">
        <v>2018</v>
      </c>
      <c r="D28" s="14">
        <v>2018</v>
      </c>
      <c r="E28" s="14">
        <v>2018</v>
      </c>
      <c r="F28" s="14">
        <v>2019</v>
      </c>
      <c r="G28" s="14">
        <v>2019</v>
      </c>
      <c r="H28" s="14">
        <v>2019</v>
      </c>
      <c r="I28" s="14">
        <v>2019</v>
      </c>
      <c r="J28" s="14">
        <v>2020</v>
      </c>
      <c r="K28" s="14">
        <v>2020</v>
      </c>
      <c r="L28" s="14">
        <v>2020</v>
      </c>
      <c r="M28" s="14">
        <v>2020</v>
      </c>
      <c r="N28" s="14">
        <f t="shared" ref="N28:Q29" si="0">N2</f>
        <v>2021</v>
      </c>
      <c r="O28" s="14">
        <f t="shared" si="0"/>
        <v>2021</v>
      </c>
      <c r="P28" s="14">
        <f t="shared" si="0"/>
        <v>2021</v>
      </c>
      <c r="Q28" s="14">
        <f t="shared" si="0"/>
        <v>2021</v>
      </c>
      <c r="R28" s="14">
        <v>2022</v>
      </c>
      <c r="T28" s="14">
        <v>2018</v>
      </c>
      <c r="U28" s="14">
        <v>2019</v>
      </c>
      <c r="V28" s="14">
        <v>2020</v>
      </c>
      <c r="W28" s="14">
        <f>W2</f>
        <v>2021</v>
      </c>
      <c r="Y28" s="20"/>
    </row>
    <row r="29" spans="1:28" ht="15.75" thickBot="1" x14ac:dyDescent="0.3">
      <c r="A29" s="233" t="s">
        <v>83</v>
      </c>
      <c r="B29" s="15" t="s">
        <v>96</v>
      </c>
      <c r="C29" s="15" t="s">
        <v>2</v>
      </c>
      <c r="D29" s="15" t="s">
        <v>1</v>
      </c>
      <c r="E29" s="15" t="s">
        <v>97</v>
      </c>
      <c r="F29" s="15" t="s">
        <v>96</v>
      </c>
      <c r="G29" s="15" t="s">
        <v>2</v>
      </c>
      <c r="H29" s="15" t="s">
        <v>1</v>
      </c>
      <c r="I29" s="15" t="s">
        <v>97</v>
      </c>
      <c r="J29" s="15" t="s">
        <v>96</v>
      </c>
      <c r="K29" s="15" t="s">
        <v>2</v>
      </c>
      <c r="L29" s="15" t="s">
        <v>1</v>
      </c>
      <c r="M29" s="15" t="s">
        <v>97</v>
      </c>
      <c r="N29" s="15" t="str">
        <f t="shared" si="0"/>
        <v>Q1</v>
      </c>
      <c r="O29" s="15" t="str">
        <f t="shared" si="0"/>
        <v>Q2</v>
      </c>
      <c r="P29" s="15" t="str">
        <f t="shared" si="0"/>
        <v>Q3</v>
      </c>
      <c r="Q29" s="15" t="str">
        <f t="shared" si="0"/>
        <v>Q4</v>
      </c>
      <c r="R29" s="15" t="s">
        <v>96</v>
      </c>
      <c r="T29" s="26"/>
      <c r="U29" s="26"/>
      <c r="V29" s="26"/>
      <c r="W29" s="26"/>
    </row>
    <row r="30" spans="1:28" x14ac:dyDescent="0.25">
      <c r="A30" s="27"/>
      <c r="B30" s="27"/>
      <c r="C30" s="27"/>
      <c r="D30" s="27"/>
      <c r="E30" s="27"/>
      <c r="F30" s="27"/>
      <c r="G30" s="27"/>
      <c r="H30" s="27"/>
      <c r="I30" s="27"/>
      <c r="J30" s="27"/>
      <c r="K30" s="27"/>
      <c r="L30" s="27"/>
      <c r="M30" s="27"/>
      <c r="N30" s="27"/>
      <c r="O30" s="27"/>
      <c r="P30" s="27"/>
      <c r="Q30" s="27"/>
      <c r="R30" s="27"/>
      <c r="T30" s="27"/>
      <c r="U30" s="27"/>
      <c r="V30" s="27"/>
      <c r="W30" s="27"/>
    </row>
    <row r="31" spans="1:28" x14ac:dyDescent="0.25">
      <c r="A31" s="28" t="s">
        <v>46</v>
      </c>
      <c r="B31" s="1">
        <v>490.17381886000129</v>
      </c>
      <c r="C31" s="1">
        <v>811.82736494999972</v>
      </c>
      <c r="D31" s="1">
        <v>1095.3671963200013</v>
      </c>
      <c r="E31" s="1">
        <v>1232.3523296000005</v>
      </c>
      <c r="F31" s="1">
        <v>1059.8167755000013</v>
      </c>
      <c r="G31" s="1">
        <v>1313.4945816100008</v>
      </c>
      <c r="H31" s="1">
        <v>1145.1806086499976</v>
      </c>
      <c r="I31" s="1">
        <v>614.66767404999541</v>
      </c>
      <c r="J31" s="1">
        <v>666.07197044000361</v>
      </c>
      <c r="K31" s="1">
        <v>1292.0612479799993</v>
      </c>
      <c r="L31" s="1">
        <v>1466.8256898499976</v>
      </c>
      <c r="M31" s="1">
        <v>1204.1884715799983</v>
      </c>
      <c r="N31" s="1">
        <v>1141.721359240003</v>
      </c>
      <c r="O31" s="1">
        <v>999.83538822000082</v>
      </c>
      <c r="P31" s="1">
        <v>885.54580554999882</v>
      </c>
      <c r="Q31" s="1">
        <v>1301.8097159700026</v>
      </c>
      <c r="R31" s="1">
        <v>1516.9616272900055</v>
      </c>
      <c r="S31" s="29"/>
      <c r="T31" s="28">
        <v>1232.3523296000005</v>
      </c>
      <c r="U31" s="28">
        <v>614.66767404999541</v>
      </c>
      <c r="V31" s="28">
        <v>1204.1884715799983</v>
      </c>
      <c r="W31" s="28">
        <v>1301.8097159700026</v>
      </c>
      <c r="Y31" s="21"/>
      <c r="Z31" s="21"/>
      <c r="AA31" s="21"/>
      <c r="AB31" s="21"/>
    </row>
    <row r="32" spans="1:28" x14ac:dyDescent="0.25">
      <c r="A32" s="28" t="s">
        <v>22</v>
      </c>
      <c r="B32" s="28">
        <v>5914.5798659299999</v>
      </c>
      <c r="C32" s="28">
        <v>6801.0240047900024</v>
      </c>
      <c r="D32" s="28">
        <v>7455.6669076100006</v>
      </c>
      <c r="E32" s="28">
        <v>7844.3214475199984</v>
      </c>
      <c r="F32" s="28">
        <v>7902.9401077099965</v>
      </c>
      <c r="G32" s="28">
        <v>8090.383680760001</v>
      </c>
      <c r="H32" s="28">
        <v>8361.4143197300018</v>
      </c>
      <c r="I32" s="28">
        <v>8495.754171739869</v>
      </c>
      <c r="J32" s="28">
        <v>8821.3591111300084</v>
      </c>
      <c r="K32" s="28">
        <v>8403.1971369999992</v>
      </c>
      <c r="L32" s="28">
        <v>8341.1502561900015</v>
      </c>
      <c r="M32" s="28">
        <v>8361.1639816199986</v>
      </c>
      <c r="N32" s="28">
        <v>8041.7829538400001</v>
      </c>
      <c r="O32" s="28">
        <v>8353.7982749699968</v>
      </c>
      <c r="P32" s="28">
        <v>8029.4805125799985</v>
      </c>
      <c r="Q32" s="28">
        <v>7397.8299785000017</v>
      </c>
      <c r="R32" s="28">
        <v>7185.214600899998</v>
      </c>
      <c r="S32" s="29"/>
      <c r="T32" s="28">
        <v>7844.3214475199984</v>
      </c>
      <c r="U32" s="28">
        <v>8495.754171739869</v>
      </c>
      <c r="V32" s="28">
        <v>8361.1639816199986</v>
      </c>
      <c r="W32" s="28">
        <v>7397.8299785000017</v>
      </c>
      <c r="Y32" s="21"/>
      <c r="Z32" s="21"/>
      <c r="AA32" s="21"/>
      <c r="AB32" s="21"/>
    </row>
    <row r="33" spans="1:28" x14ac:dyDescent="0.25">
      <c r="A33" s="30" t="s">
        <v>47</v>
      </c>
      <c r="B33" s="30">
        <v>381.82445045000003</v>
      </c>
      <c r="C33" s="30">
        <v>396.81390045000001</v>
      </c>
      <c r="D33" s="30">
        <v>436.95624972000007</v>
      </c>
      <c r="E33" s="30">
        <v>436.41350972000009</v>
      </c>
      <c r="F33" s="30">
        <v>449.93049399999995</v>
      </c>
      <c r="G33" s="30">
        <v>1150.7906088300001</v>
      </c>
      <c r="H33" s="30">
        <v>1197.3801676</v>
      </c>
      <c r="I33" s="30">
        <v>1329.77906364</v>
      </c>
      <c r="J33" s="30">
        <v>1005.56096237</v>
      </c>
      <c r="K33" s="30">
        <v>1498.20277513</v>
      </c>
      <c r="L33" s="30">
        <v>2585.2016350800004</v>
      </c>
      <c r="M33" s="30">
        <v>1848.0247660499999</v>
      </c>
      <c r="N33" s="30">
        <v>2287.4277318300005</v>
      </c>
      <c r="O33" s="30">
        <v>2093.5198185199997</v>
      </c>
      <c r="P33" s="30">
        <v>1291.2583030000001</v>
      </c>
      <c r="Q33" s="30">
        <v>882.99374776000013</v>
      </c>
      <c r="R33" s="30">
        <v>868.97594623000009</v>
      </c>
      <c r="S33" s="29"/>
      <c r="T33" s="30">
        <v>436.41350972000009</v>
      </c>
      <c r="U33" s="30">
        <v>1329.77906364</v>
      </c>
      <c r="V33" s="30">
        <v>1848.0247660499999</v>
      </c>
      <c r="W33" s="30">
        <v>882.99374776000013</v>
      </c>
      <c r="Y33" s="21"/>
      <c r="Z33" s="21"/>
      <c r="AA33" s="21"/>
      <c r="AB33" s="21"/>
    </row>
    <row r="34" spans="1:28" x14ac:dyDescent="0.25">
      <c r="A34" s="28" t="s">
        <v>58</v>
      </c>
      <c r="B34" s="28">
        <v>9.8780657900000008</v>
      </c>
      <c r="C34" s="28">
        <v>46.821285940000003</v>
      </c>
      <c r="D34" s="28">
        <v>9.9215471700000002</v>
      </c>
      <c r="E34" s="28">
        <v>10.36274016</v>
      </c>
      <c r="F34" s="28">
        <v>12.175087090000002</v>
      </c>
      <c r="G34" s="28">
        <v>7.0352957000000007</v>
      </c>
      <c r="H34" s="28">
        <v>24.73122596</v>
      </c>
      <c r="I34" s="28">
        <v>18.814559840000001</v>
      </c>
      <c r="J34" s="28">
        <v>16.981521020000002</v>
      </c>
      <c r="K34" s="28">
        <v>13.278744349999998</v>
      </c>
      <c r="L34" s="28">
        <v>12.187321670000001</v>
      </c>
      <c r="M34" s="28">
        <v>5.4761843099999998</v>
      </c>
      <c r="N34" s="28">
        <v>10.066824109999999</v>
      </c>
      <c r="O34" s="28">
        <v>20.261399779999998</v>
      </c>
      <c r="P34" s="28">
        <v>14.932220619999999</v>
      </c>
      <c r="Q34" s="28">
        <v>286.76904125000004</v>
      </c>
      <c r="R34" s="28">
        <v>19.955630449999997</v>
      </c>
      <c r="S34" s="29"/>
      <c r="T34" s="28">
        <v>10.36274016</v>
      </c>
      <c r="U34" s="28">
        <v>18.814559840000001</v>
      </c>
      <c r="V34" s="28">
        <v>5.4761843099999998</v>
      </c>
      <c r="W34" s="28">
        <v>286.76904125000004</v>
      </c>
      <c r="Y34" s="21"/>
      <c r="Z34" s="21"/>
      <c r="AA34" s="21"/>
      <c r="AB34" s="21"/>
    </row>
    <row r="35" spans="1:28" x14ac:dyDescent="0.25">
      <c r="A35" s="28" t="s">
        <v>102</v>
      </c>
      <c r="B35" s="28">
        <v>0</v>
      </c>
      <c r="C35" s="28">
        <v>0</v>
      </c>
      <c r="D35" s="28">
        <v>0</v>
      </c>
      <c r="E35" s="28">
        <v>39.530642229999998</v>
      </c>
      <c r="F35" s="28">
        <v>0</v>
      </c>
      <c r="G35" s="28">
        <v>0</v>
      </c>
      <c r="H35" s="28">
        <v>0</v>
      </c>
      <c r="I35" s="28">
        <v>0.77076807999999997</v>
      </c>
      <c r="J35" s="28">
        <v>0</v>
      </c>
      <c r="K35" s="28">
        <v>0</v>
      </c>
      <c r="L35" s="28">
        <v>0</v>
      </c>
      <c r="M35" s="28">
        <v>0</v>
      </c>
      <c r="N35" s="28">
        <v>0</v>
      </c>
      <c r="O35" s="28">
        <v>0</v>
      </c>
      <c r="P35" s="28">
        <v>83.013096779999998</v>
      </c>
      <c r="Q35" s="28">
        <v>73.442803150000003</v>
      </c>
      <c r="R35" s="28">
        <v>61.648350310000005</v>
      </c>
      <c r="S35" s="29"/>
      <c r="T35" s="28">
        <v>39.530642229999998</v>
      </c>
      <c r="U35" s="28">
        <v>0.77076807999999997</v>
      </c>
      <c r="V35" s="28">
        <v>0</v>
      </c>
      <c r="W35" s="28">
        <v>73.442803150000003</v>
      </c>
      <c r="Y35" s="21"/>
      <c r="Z35" s="21"/>
      <c r="AA35" s="21"/>
      <c r="AB35" s="21"/>
    </row>
    <row r="36" spans="1:28" x14ac:dyDescent="0.25">
      <c r="A36" s="28" t="s">
        <v>103</v>
      </c>
      <c r="B36" s="28">
        <v>1.3665966699999998</v>
      </c>
      <c r="C36" s="28">
        <v>1.6919961700000001</v>
      </c>
      <c r="D36" s="28">
        <v>1.6406931700000003</v>
      </c>
      <c r="E36" s="28">
        <v>1.6947016700000002</v>
      </c>
      <c r="F36" s="28">
        <v>18.215428669999998</v>
      </c>
      <c r="G36" s="28">
        <v>17.387891670000002</v>
      </c>
      <c r="H36" s="28">
        <v>18.340799669999999</v>
      </c>
      <c r="I36" s="28">
        <v>17.340474</v>
      </c>
      <c r="J36" s="28">
        <v>16.385312300000002</v>
      </c>
      <c r="K36" s="28">
        <v>15.284043280000002</v>
      </c>
      <c r="L36" s="28">
        <v>14.1723316</v>
      </c>
      <c r="M36" s="28">
        <v>13.20511247</v>
      </c>
      <c r="N36" s="28">
        <v>12.098965789999998</v>
      </c>
      <c r="O36" s="28">
        <v>11.012904689999999</v>
      </c>
      <c r="P36" s="28">
        <v>9.9546801799999987</v>
      </c>
      <c r="Q36" s="28">
        <v>9.1326929399999983</v>
      </c>
      <c r="R36" s="28">
        <v>8.8048039199999995</v>
      </c>
      <c r="S36" s="29"/>
      <c r="T36" s="28">
        <v>1.6947016700000002</v>
      </c>
      <c r="U36" s="28">
        <v>17.340474</v>
      </c>
      <c r="V36" s="28">
        <v>13.20511247</v>
      </c>
      <c r="W36" s="28">
        <v>9.1326929399999983</v>
      </c>
      <c r="Y36" s="21"/>
      <c r="Z36" s="21"/>
      <c r="AA36" s="21"/>
      <c r="AB36" s="21"/>
    </row>
    <row r="37" spans="1:28" x14ac:dyDescent="0.25">
      <c r="A37" s="28" t="s">
        <v>222</v>
      </c>
      <c r="B37" s="28">
        <v>61.390037829999997</v>
      </c>
      <c r="C37" s="28">
        <v>72.011149980000013</v>
      </c>
      <c r="D37" s="28">
        <v>80.685736650000024</v>
      </c>
      <c r="E37" s="28">
        <v>95.974778450000002</v>
      </c>
      <c r="F37" s="28">
        <v>109.14491526</v>
      </c>
      <c r="G37" s="28">
        <v>118.70089222000001</v>
      </c>
      <c r="H37" s="28">
        <v>124.91001236999999</v>
      </c>
      <c r="I37" s="28">
        <v>143.30128325999999</v>
      </c>
      <c r="J37" s="28">
        <v>145.79986675000001</v>
      </c>
      <c r="K37" s="28">
        <v>151.88384152999998</v>
      </c>
      <c r="L37" s="28">
        <v>151.94825282999997</v>
      </c>
      <c r="M37" s="28">
        <v>154.20006535000002</v>
      </c>
      <c r="N37" s="28">
        <v>150.93011714000002</v>
      </c>
      <c r="O37" s="28">
        <v>148.04013726000002</v>
      </c>
      <c r="P37" s="28">
        <v>144.86391109000002</v>
      </c>
      <c r="Q37" s="28">
        <v>153.50989159</v>
      </c>
      <c r="R37" s="28">
        <v>145.30790983000003</v>
      </c>
      <c r="S37" s="29"/>
      <c r="T37" s="28">
        <v>95.974778450000002</v>
      </c>
      <c r="U37" s="28">
        <v>143.30128325999999</v>
      </c>
      <c r="V37" s="28">
        <v>154.20006535000002</v>
      </c>
      <c r="W37" s="28">
        <v>153.50989159</v>
      </c>
      <c r="Y37" s="21"/>
      <c r="Z37" s="21"/>
      <c r="AA37" s="21"/>
      <c r="AB37" s="21"/>
    </row>
    <row r="38" spans="1:28" x14ac:dyDescent="0.25">
      <c r="A38" s="31" t="s">
        <v>104</v>
      </c>
      <c r="B38" s="31">
        <v>6859.2128355300019</v>
      </c>
      <c r="C38" s="31">
        <v>8130.1897022800022</v>
      </c>
      <c r="D38" s="31">
        <v>9080.2383306400006</v>
      </c>
      <c r="E38" s="31">
        <v>9660.6501493499964</v>
      </c>
      <c r="F38" s="31">
        <v>9552.2228082299989</v>
      </c>
      <c r="G38" s="31">
        <v>10697.792950790001</v>
      </c>
      <c r="H38" s="31">
        <v>10871.957133979999</v>
      </c>
      <c r="I38" s="31">
        <v>10620.427994609865</v>
      </c>
      <c r="J38" s="31">
        <v>10672.158744010014</v>
      </c>
      <c r="K38" s="31">
        <v>11373.907789269999</v>
      </c>
      <c r="L38" s="31">
        <v>12571.485487219999</v>
      </c>
      <c r="M38" s="31">
        <v>11586.258581379996</v>
      </c>
      <c r="N38" s="31">
        <v>11644.027951950005</v>
      </c>
      <c r="O38" s="31">
        <v>11626.467923439997</v>
      </c>
      <c r="P38" s="31">
        <v>10459.048529799999</v>
      </c>
      <c r="Q38" s="31">
        <v>10105.487871160005</v>
      </c>
      <c r="R38" s="31">
        <v>9806.8688689300052</v>
      </c>
      <c r="S38" s="29"/>
      <c r="T38" s="31">
        <v>9660.6501493499964</v>
      </c>
      <c r="U38" s="31">
        <v>10620.427994609865</v>
      </c>
      <c r="V38" s="31">
        <v>11586.258581379996</v>
      </c>
      <c r="W38" s="31">
        <v>10105.487871160005</v>
      </c>
      <c r="Y38" s="21"/>
      <c r="Z38" s="21"/>
      <c r="AA38" s="21"/>
      <c r="AB38" s="21"/>
    </row>
    <row r="39" spans="1:28" x14ac:dyDescent="0.25">
      <c r="A39" s="28"/>
      <c r="B39" s="28"/>
      <c r="C39" s="28"/>
      <c r="D39" s="28"/>
      <c r="E39" s="28"/>
      <c r="F39" s="28"/>
      <c r="G39" s="28"/>
      <c r="H39" s="28"/>
      <c r="I39" s="28"/>
      <c r="J39" s="28"/>
      <c r="K39" s="28"/>
      <c r="L39" s="28"/>
      <c r="M39" s="28"/>
      <c r="N39" s="28"/>
      <c r="O39" s="28"/>
      <c r="P39" s="28"/>
      <c r="Q39" s="28"/>
      <c r="R39" s="28"/>
      <c r="S39" s="29"/>
      <c r="T39" s="28"/>
      <c r="U39" s="28"/>
      <c r="V39" s="28"/>
      <c r="W39" s="28"/>
      <c r="Y39" s="21"/>
      <c r="Z39" s="21"/>
      <c r="AA39" s="21"/>
      <c r="AB39" s="21"/>
    </row>
    <row r="40" spans="1:28" x14ac:dyDescent="0.25">
      <c r="A40" s="28" t="s">
        <v>59</v>
      </c>
      <c r="B40" s="28">
        <v>4928.4073258499993</v>
      </c>
      <c r="C40" s="28">
        <v>6072.0701717000002</v>
      </c>
      <c r="D40" s="28">
        <v>6908.6506436500003</v>
      </c>
      <c r="E40" s="28">
        <v>7365.63330503</v>
      </c>
      <c r="F40" s="28">
        <v>7281.3813406300014</v>
      </c>
      <c r="G40" s="28">
        <v>8431.8509721299961</v>
      </c>
      <c r="H40" s="28">
        <v>8754.7682137499996</v>
      </c>
      <c r="I40" s="28">
        <v>8519.5234186199996</v>
      </c>
      <c r="J40" s="28">
        <v>8556.8315874400014</v>
      </c>
      <c r="K40" s="28">
        <v>8951.0762932300004</v>
      </c>
      <c r="L40" s="28">
        <v>10063.57830891</v>
      </c>
      <c r="M40" s="28">
        <v>8991.7713202100003</v>
      </c>
      <c r="N40" s="28">
        <v>9005.9002700599995</v>
      </c>
      <c r="O40" s="28">
        <v>9114.9360235900003</v>
      </c>
      <c r="P40" s="28">
        <v>8307.2079009900008</v>
      </c>
      <c r="Q40" s="28">
        <v>7933.9034462100008</v>
      </c>
      <c r="R40" s="28">
        <v>7616.2825225500001</v>
      </c>
      <c r="S40" s="29"/>
      <c r="T40" s="28">
        <v>7365.63330503</v>
      </c>
      <c r="U40" s="28">
        <v>8519.5234186199996</v>
      </c>
      <c r="V40" s="28">
        <v>8991.7713202100003</v>
      </c>
      <c r="W40" s="28">
        <v>7933.9034462100008</v>
      </c>
      <c r="Y40" s="21"/>
      <c r="Z40" s="21"/>
      <c r="AA40" s="21"/>
      <c r="AB40" s="21"/>
    </row>
    <row r="41" spans="1:28" x14ac:dyDescent="0.25">
      <c r="A41" s="28" t="s">
        <v>60</v>
      </c>
      <c r="B41" s="28">
        <v>75.384218879999992</v>
      </c>
      <c r="C41" s="28">
        <v>89.031108959999983</v>
      </c>
      <c r="D41" s="28">
        <v>100.05044878999998</v>
      </c>
      <c r="E41" s="28">
        <v>100.00518069</v>
      </c>
      <c r="F41" s="28">
        <v>132.46312960999998</v>
      </c>
      <c r="G41" s="28">
        <v>148.83963286999992</v>
      </c>
      <c r="H41" s="28">
        <v>125.70291223999996</v>
      </c>
      <c r="I41" s="28">
        <v>149.51956248999997</v>
      </c>
      <c r="J41" s="28">
        <v>140.47995359999999</v>
      </c>
      <c r="K41" s="28">
        <v>147.02575651999999</v>
      </c>
      <c r="L41" s="28">
        <v>139.03947046000002</v>
      </c>
      <c r="M41" s="28">
        <v>142.53408311999996</v>
      </c>
      <c r="N41" s="28">
        <v>128.07203699999997</v>
      </c>
      <c r="O41" s="28">
        <v>122.45152376999997</v>
      </c>
      <c r="P41" s="28">
        <v>157.06066632</v>
      </c>
      <c r="Q41" s="28">
        <v>142.43851382000003</v>
      </c>
      <c r="R41" s="28">
        <v>129.25058518</v>
      </c>
      <c r="S41" s="29"/>
      <c r="T41" s="28">
        <v>100.00518069</v>
      </c>
      <c r="U41" s="28">
        <v>149.51956248999997</v>
      </c>
      <c r="V41" s="28">
        <v>142.53408311999996</v>
      </c>
      <c r="W41" s="28">
        <v>142.43851382000003</v>
      </c>
      <c r="Y41" s="21"/>
      <c r="Z41" s="21"/>
      <c r="AA41" s="21"/>
      <c r="AB41" s="21"/>
    </row>
    <row r="42" spans="1:28" x14ac:dyDescent="0.25">
      <c r="A42" s="28" t="s">
        <v>107</v>
      </c>
      <c r="B42" s="28">
        <v>10.006797550000002</v>
      </c>
      <c r="C42" s="28">
        <v>10.006797550000002</v>
      </c>
      <c r="D42" s="28">
        <v>10.006797550000002</v>
      </c>
      <c r="E42" s="28">
        <v>110.77565405</v>
      </c>
      <c r="F42" s="28">
        <v>27.813670800000001</v>
      </c>
      <c r="G42" s="28">
        <v>23.745972800000001</v>
      </c>
      <c r="H42" s="28">
        <v>23.745972800000001</v>
      </c>
      <c r="I42" s="28">
        <v>36.977362597467668</v>
      </c>
      <c r="J42" s="28">
        <v>-2.2637710000002698E-2</v>
      </c>
      <c r="K42" s="28">
        <v>-2.2637710000002698E-2</v>
      </c>
      <c r="L42" s="28">
        <v>-2.2637710000002698E-2</v>
      </c>
      <c r="M42" s="28">
        <v>82.854972290000006</v>
      </c>
      <c r="N42" s="28">
        <v>63.879270290000001</v>
      </c>
      <c r="O42" s="28">
        <v>0</v>
      </c>
      <c r="P42" s="28">
        <v>0</v>
      </c>
      <c r="Q42" s="28">
        <v>8.2258780000000004E-2</v>
      </c>
      <c r="R42" s="28">
        <v>0</v>
      </c>
      <c r="S42" s="29"/>
      <c r="T42" s="28">
        <v>110.77565405</v>
      </c>
      <c r="U42" s="28">
        <v>36.977362597467668</v>
      </c>
      <c r="V42" s="28">
        <v>82.854972290000006</v>
      </c>
      <c r="W42" s="28">
        <v>8.2258780000000004E-2</v>
      </c>
      <c r="Y42" s="21"/>
      <c r="Z42" s="21"/>
      <c r="AA42" s="21"/>
      <c r="AB42" s="21"/>
    </row>
    <row r="43" spans="1:28" x14ac:dyDescent="0.25">
      <c r="A43" s="28" t="s">
        <v>106</v>
      </c>
      <c r="B43" s="28">
        <v>24.45191488</v>
      </c>
      <c r="C43" s="28">
        <v>53.035952840000007</v>
      </c>
      <c r="D43" s="28">
        <v>78.836411740000003</v>
      </c>
      <c r="E43" s="28">
        <v>0</v>
      </c>
      <c r="F43" s="28">
        <v>25.791415860000001</v>
      </c>
      <c r="G43" s="28">
        <v>13.55026859</v>
      </c>
      <c r="H43" s="28">
        <v>40.131571659999992</v>
      </c>
      <c r="I43" s="28">
        <v>0</v>
      </c>
      <c r="J43" s="28">
        <v>14.639022560000001</v>
      </c>
      <c r="K43" s="28">
        <v>40.545917340000003</v>
      </c>
      <c r="L43" s="28">
        <v>65.204266689999997</v>
      </c>
      <c r="M43" s="28">
        <v>0.54209322999999998</v>
      </c>
      <c r="N43" s="28">
        <v>21.500242950000001</v>
      </c>
      <c r="O43" s="28">
        <v>36.334499559999998</v>
      </c>
      <c r="P43" s="28">
        <v>0</v>
      </c>
      <c r="Q43" s="28">
        <v>0</v>
      </c>
      <c r="R43" s="28">
        <v>0</v>
      </c>
      <c r="S43" s="29"/>
      <c r="T43" s="28">
        <v>0</v>
      </c>
      <c r="U43" s="28">
        <v>0</v>
      </c>
      <c r="V43" s="28">
        <v>0.54209322999999998</v>
      </c>
      <c r="W43" s="28">
        <v>0</v>
      </c>
      <c r="Y43" s="21"/>
      <c r="Z43" s="21"/>
      <c r="AA43" s="21"/>
      <c r="AB43" s="21"/>
    </row>
    <row r="44" spans="1:28" x14ac:dyDescent="0.25">
      <c r="A44" s="28" t="s">
        <v>105</v>
      </c>
      <c r="B44" s="28">
        <v>399.37500003000002</v>
      </c>
      <c r="C44" s="28">
        <v>399.50000004000003</v>
      </c>
      <c r="D44" s="28">
        <v>399.62500005000004</v>
      </c>
      <c r="E44" s="28">
        <v>399.75000005999999</v>
      </c>
      <c r="F44" s="28">
        <v>298.87500007</v>
      </c>
      <c r="G44" s="28">
        <v>231</v>
      </c>
      <c r="H44" s="28">
        <v>0</v>
      </c>
      <c r="I44" s="28">
        <v>0</v>
      </c>
      <c r="J44" s="28">
        <v>0</v>
      </c>
      <c r="K44" s="28">
        <v>0</v>
      </c>
      <c r="L44" s="28">
        <v>0</v>
      </c>
      <c r="M44" s="28">
        <v>0</v>
      </c>
      <c r="N44" s="28">
        <v>0</v>
      </c>
      <c r="O44" s="28">
        <v>0</v>
      </c>
      <c r="P44" s="28">
        <v>0</v>
      </c>
      <c r="Q44" s="28">
        <v>0</v>
      </c>
      <c r="R44" s="28">
        <v>0</v>
      </c>
      <c r="S44" s="29"/>
      <c r="T44" s="28">
        <v>399.75000005999999</v>
      </c>
      <c r="U44" s="28">
        <v>0</v>
      </c>
      <c r="V44" s="28">
        <v>0</v>
      </c>
      <c r="W44" s="28">
        <v>0</v>
      </c>
      <c r="Y44" s="21"/>
      <c r="Z44" s="21"/>
      <c r="AA44" s="21"/>
      <c r="AB44" s="21"/>
    </row>
    <row r="45" spans="1:28" x14ac:dyDescent="0.25">
      <c r="A45" s="28" t="s">
        <v>44</v>
      </c>
      <c r="B45" s="28">
        <v>64.631666580000001</v>
      </c>
      <c r="C45" s="28">
        <v>64.664166570000006</v>
      </c>
      <c r="D45" s="28">
        <v>64.696666560000011</v>
      </c>
      <c r="E45" s="28">
        <v>64.729166549999988</v>
      </c>
      <c r="F45" s="28">
        <v>64.761666539999993</v>
      </c>
      <c r="G45" s="28">
        <v>64.794166529999998</v>
      </c>
      <c r="H45" s="28">
        <v>64.826666520000003</v>
      </c>
      <c r="I45" s="28">
        <v>64.859166509999994</v>
      </c>
      <c r="J45" s="28">
        <v>64.891666499999999</v>
      </c>
      <c r="K45" s="28">
        <v>64.924166490000005</v>
      </c>
      <c r="L45" s="28">
        <v>64.956666479999996</v>
      </c>
      <c r="M45" s="28">
        <v>64.989166470000001</v>
      </c>
      <c r="N45" s="28">
        <v>106.8</v>
      </c>
      <c r="O45" s="28">
        <v>65</v>
      </c>
      <c r="P45" s="28">
        <v>65</v>
      </c>
      <c r="Q45" s="28">
        <v>65</v>
      </c>
      <c r="R45" s="28">
        <v>65</v>
      </c>
      <c r="S45" s="29"/>
      <c r="T45" s="28">
        <v>64.729166549999988</v>
      </c>
      <c r="U45" s="28">
        <v>64.859166509999994</v>
      </c>
      <c r="V45" s="28">
        <v>64.989166470000001</v>
      </c>
      <c r="W45" s="28">
        <v>65</v>
      </c>
      <c r="Y45" s="21"/>
      <c r="Z45" s="21"/>
      <c r="AA45" s="21"/>
      <c r="AB45" s="21"/>
    </row>
    <row r="46" spans="1:28" x14ac:dyDescent="0.25">
      <c r="A46" s="31" t="s">
        <v>108</v>
      </c>
      <c r="B46" s="31">
        <v>5502.256923769999</v>
      </c>
      <c r="C46" s="31">
        <v>6688.3081976600006</v>
      </c>
      <c r="D46" s="31">
        <v>7561.8659683400001</v>
      </c>
      <c r="E46" s="31">
        <v>8040.8933063800005</v>
      </c>
      <c r="F46" s="31">
        <v>7831.0862235100021</v>
      </c>
      <c r="G46" s="31">
        <v>8913.7810129199952</v>
      </c>
      <c r="H46" s="31">
        <v>9009.17533697</v>
      </c>
      <c r="I46" s="31">
        <v>8770.8795102174681</v>
      </c>
      <c r="J46" s="31">
        <v>8776.8195923900021</v>
      </c>
      <c r="K46" s="31">
        <v>9203.5494958700001</v>
      </c>
      <c r="L46" s="31">
        <v>10332.756074830002</v>
      </c>
      <c r="M46" s="31">
        <v>9282.6916353199995</v>
      </c>
      <c r="N46" s="31">
        <v>9326.1518202999978</v>
      </c>
      <c r="O46" s="31">
        <v>9338.7220469200001</v>
      </c>
      <c r="P46" s="31">
        <v>8529.2685673100004</v>
      </c>
      <c r="Q46" s="31">
        <v>8141.4242188100006</v>
      </c>
      <c r="R46" s="31">
        <v>7810.5331077299998</v>
      </c>
      <c r="S46" s="29"/>
      <c r="T46" s="31">
        <v>8040.8933063800005</v>
      </c>
      <c r="U46" s="31">
        <v>8770.8795102174681</v>
      </c>
      <c r="V46" s="31">
        <v>9282.6916353199995</v>
      </c>
      <c r="W46" s="31">
        <v>8141.4242188100006</v>
      </c>
      <c r="Y46" s="21"/>
      <c r="Z46" s="21"/>
      <c r="AA46" s="21"/>
      <c r="AB46" s="21"/>
    </row>
    <row r="47" spans="1:28" x14ac:dyDescent="0.25">
      <c r="A47" s="28"/>
      <c r="B47" s="28"/>
      <c r="C47" s="28"/>
      <c r="D47" s="28"/>
      <c r="E47" s="28"/>
      <c r="F47" s="28"/>
      <c r="G47" s="28"/>
      <c r="H47" s="28"/>
      <c r="I47" s="28"/>
      <c r="J47" s="28"/>
      <c r="K47" s="28"/>
      <c r="L47" s="28"/>
      <c r="S47" s="29"/>
      <c r="T47" s="28"/>
      <c r="U47" s="28"/>
      <c r="Y47" s="21"/>
      <c r="Z47" s="21"/>
      <c r="AA47" s="21"/>
      <c r="AB47" s="21"/>
    </row>
    <row r="48" spans="1:28" x14ac:dyDescent="0.25">
      <c r="A48" s="28" t="s">
        <v>43</v>
      </c>
      <c r="B48" s="28">
        <v>44.55</v>
      </c>
      <c r="C48" s="28">
        <v>44.55</v>
      </c>
      <c r="D48" s="28">
        <v>44.55</v>
      </c>
      <c r="E48" s="28">
        <v>44.55</v>
      </c>
      <c r="F48" s="28">
        <v>44.55</v>
      </c>
      <c r="G48" s="28">
        <v>44.55</v>
      </c>
      <c r="H48" s="28">
        <v>44.55</v>
      </c>
      <c r="I48" s="28">
        <v>44.55</v>
      </c>
      <c r="J48" s="28">
        <v>44.55</v>
      </c>
      <c r="K48" s="28">
        <v>244.55</v>
      </c>
      <c r="L48" s="28">
        <v>244.55</v>
      </c>
      <c r="M48" s="28">
        <v>244.55</v>
      </c>
      <c r="N48" s="28">
        <v>199.55</v>
      </c>
      <c r="O48" s="28">
        <v>199.55</v>
      </c>
      <c r="P48" s="28">
        <v>199.55</v>
      </c>
      <c r="Q48" s="28">
        <v>199.55</v>
      </c>
      <c r="R48" s="28">
        <v>199.55</v>
      </c>
      <c r="S48" s="29"/>
      <c r="T48" s="28">
        <v>44.55</v>
      </c>
      <c r="U48" s="28">
        <v>44.55</v>
      </c>
      <c r="V48" s="28">
        <v>244.55</v>
      </c>
      <c r="W48" s="28">
        <v>199.55</v>
      </c>
      <c r="Y48" s="21"/>
      <c r="Z48" s="21"/>
      <c r="AA48" s="21"/>
      <c r="AB48" s="21"/>
    </row>
    <row r="49" spans="1:28" x14ac:dyDescent="0.25">
      <c r="A49" s="28" t="s">
        <v>40</v>
      </c>
      <c r="B49" s="28">
        <v>171.38062100000002</v>
      </c>
      <c r="C49" s="28">
        <v>171.446325</v>
      </c>
      <c r="D49" s="28">
        <v>171.46385599999999</v>
      </c>
      <c r="E49" s="28">
        <v>172.71213699999998</v>
      </c>
      <c r="F49" s="28">
        <v>182.61213699999999</v>
      </c>
      <c r="G49" s="28">
        <v>182.768866</v>
      </c>
      <c r="H49" s="28">
        <v>182.768866</v>
      </c>
      <c r="I49" s="28">
        <v>184.11972800000001</v>
      </c>
      <c r="J49" s="28">
        <v>184.11972800000001</v>
      </c>
      <c r="K49" s="28">
        <v>186.36849799999999</v>
      </c>
      <c r="L49" s="28">
        <v>186.53806899999998</v>
      </c>
      <c r="M49" s="28">
        <v>186.61373900000001</v>
      </c>
      <c r="N49" s="28">
        <v>186.855142</v>
      </c>
      <c r="O49" s="28">
        <v>186.894611</v>
      </c>
      <c r="P49" s="28">
        <v>186.971486</v>
      </c>
      <c r="Q49" s="28">
        <v>187.13719399999999</v>
      </c>
      <c r="R49" s="28">
        <v>187.40811099999999</v>
      </c>
      <c r="S49" s="29"/>
      <c r="T49" s="28">
        <v>172.71213699999998</v>
      </c>
      <c r="U49" s="28">
        <v>184.11972800000001</v>
      </c>
      <c r="V49" s="28">
        <v>186.61373900000001</v>
      </c>
      <c r="W49" s="28">
        <v>187.13719399999999</v>
      </c>
      <c r="Y49" s="21"/>
      <c r="Z49" s="21"/>
      <c r="AA49" s="21"/>
      <c r="AB49" s="21"/>
    </row>
    <row r="50" spans="1:28" x14ac:dyDescent="0.25">
      <c r="A50" s="28" t="s">
        <v>223</v>
      </c>
      <c r="B50" s="28">
        <v>771.85111901000005</v>
      </c>
      <c r="C50" s="28">
        <v>771.85111901000005</v>
      </c>
      <c r="D50" s="28">
        <v>771.85111901000005</v>
      </c>
      <c r="E50" s="28">
        <v>771.85111901000005</v>
      </c>
      <c r="F50" s="28">
        <v>786.67196625000008</v>
      </c>
      <c r="G50" s="28">
        <v>786.67196625000008</v>
      </c>
      <c r="H50" s="28">
        <v>786.67196625000008</v>
      </c>
      <c r="I50" s="28">
        <v>786.67196625000008</v>
      </c>
      <c r="J50" s="28">
        <v>786.67196625000008</v>
      </c>
      <c r="K50" s="28">
        <v>786.67196625000008</v>
      </c>
      <c r="L50" s="28">
        <v>786.67196625000008</v>
      </c>
      <c r="M50" s="28">
        <v>786.67196625000008</v>
      </c>
      <c r="N50" s="28">
        <v>786.67196625000008</v>
      </c>
      <c r="O50" s="28">
        <v>786.67196625000008</v>
      </c>
      <c r="P50" s="28">
        <v>786.67196625000008</v>
      </c>
      <c r="Q50" s="28">
        <v>786.67196625000008</v>
      </c>
      <c r="R50" s="28">
        <v>786.67196625000008</v>
      </c>
      <c r="S50" s="29"/>
      <c r="T50" s="28">
        <v>771.85111901000005</v>
      </c>
      <c r="U50" s="28">
        <v>786.67196625000008</v>
      </c>
      <c r="V50" s="28">
        <v>786.67196625000008</v>
      </c>
      <c r="W50" s="28">
        <v>786.67196625000008</v>
      </c>
      <c r="Y50" s="21"/>
      <c r="Z50" s="21"/>
      <c r="AA50" s="21"/>
      <c r="AB50" s="21"/>
    </row>
    <row r="51" spans="1:28" x14ac:dyDescent="0.25">
      <c r="A51" s="28" t="s">
        <v>224</v>
      </c>
      <c r="B51" s="28">
        <v>38.489979380000001</v>
      </c>
      <c r="C51" s="28">
        <v>36.608155380000007</v>
      </c>
      <c r="D51" s="28">
        <v>38.948723380000004</v>
      </c>
      <c r="E51" s="28">
        <v>42.22695238</v>
      </c>
      <c r="F51" s="28">
        <v>43.445837380000007</v>
      </c>
      <c r="G51" s="28">
        <v>45.679340379999999</v>
      </c>
      <c r="H51" s="28">
        <v>44.947167380000003</v>
      </c>
      <c r="I51" s="28">
        <v>45.80308556</v>
      </c>
      <c r="J51" s="28">
        <v>46.656765559999997</v>
      </c>
      <c r="K51" s="28">
        <v>47.360661</v>
      </c>
      <c r="L51" s="28">
        <v>47.918548000000001</v>
      </c>
      <c r="M51" s="28">
        <v>48.264592</v>
      </c>
      <c r="N51" s="28">
        <v>48.419986999999999</v>
      </c>
      <c r="O51" s="28">
        <v>50.007928</v>
      </c>
      <c r="P51" s="28">
        <v>50.743222000000003</v>
      </c>
      <c r="Q51" s="28">
        <v>53.831582000000004</v>
      </c>
      <c r="R51" s="28">
        <v>53.879652</v>
      </c>
      <c r="S51" s="29"/>
      <c r="T51" s="28">
        <v>42.22695238</v>
      </c>
      <c r="U51" s="28">
        <v>45.80308556</v>
      </c>
      <c r="V51" s="28">
        <v>48.264592</v>
      </c>
      <c r="W51" s="28">
        <v>53.831582000000004</v>
      </c>
      <c r="Y51" s="21"/>
      <c r="Z51" s="21"/>
      <c r="AA51" s="21"/>
      <c r="AB51" s="21"/>
    </row>
    <row r="52" spans="1:28" x14ac:dyDescent="0.25">
      <c r="A52" s="28" t="s">
        <v>109</v>
      </c>
      <c r="B52" s="28">
        <v>330.68419332000002</v>
      </c>
      <c r="C52" s="28">
        <v>417.42590618000003</v>
      </c>
      <c r="D52" s="28">
        <v>491.55866486000002</v>
      </c>
      <c r="E52" s="28">
        <v>588.41663553000001</v>
      </c>
      <c r="F52" s="28">
        <v>663.85664503999999</v>
      </c>
      <c r="G52" s="28">
        <v>724.34176619000004</v>
      </c>
      <c r="H52" s="28">
        <v>803.84379833000003</v>
      </c>
      <c r="I52" s="28">
        <v>788.40370553240314</v>
      </c>
      <c r="J52" s="28">
        <v>833.34069276000002</v>
      </c>
      <c r="K52" s="28">
        <v>905.40716910000003</v>
      </c>
      <c r="L52" s="28">
        <v>973.05083009000009</v>
      </c>
      <c r="M52" s="28">
        <v>1037.4666497600001</v>
      </c>
      <c r="N52" s="28">
        <v>1096.3790373500001</v>
      </c>
      <c r="O52" s="28">
        <v>1064.62137222</v>
      </c>
      <c r="P52" s="28">
        <v>705.84328918999995</v>
      </c>
      <c r="Q52" s="28">
        <v>736.87291104999986</v>
      </c>
      <c r="R52" s="28">
        <v>768.82603290000009</v>
      </c>
      <c r="S52" s="29"/>
      <c r="T52" s="28">
        <v>588.41663553000001</v>
      </c>
      <c r="U52" s="28">
        <v>788.40370553240314</v>
      </c>
      <c r="V52" s="28">
        <v>1037.4666497600001</v>
      </c>
      <c r="W52" s="28">
        <v>736.87291104999986</v>
      </c>
      <c r="Y52" s="21"/>
      <c r="Z52" s="21"/>
      <c r="AA52" s="21"/>
      <c r="AB52" s="21"/>
    </row>
    <row r="53" spans="1:28" x14ac:dyDescent="0.25">
      <c r="A53" s="31" t="s">
        <v>110</v>
      </c>
      <c r="B53" s="31">
        <v>1356.9559127100001</v>
      </c>
      <c r="C53" s="31">
        <v>1441.8815055699999</v>
      </c>
      <c r="D53" s="31">
        <v>1518.37236325</v>
      </c>
      <c r="E53" s="31">
        <v>1619.7568439199999</v>
      </c>
      <c r="F53" s="31">
        <v>1721.1365856699999</v>
      </c>
      <c r="G53" s="31">
        <v>1784.0119388200003</v>
      </c>
      <c r="H53" s="31">
        <v>1862.7817979600002</v>
      </c>
      <c r="I53" s="31">
        <v>1849.548485342403</v>
      </c>
      <c r="J53" s="31">
        <v>1895.3391525700001</v>
      </c>
      <c r="K53" s="31">
        <v>2170.3582943500001</v>
      </c>
      <c r="L53" s="31">
        <v>2238.7294133400005</v>
      </c>
      <c r="M53" s="31">
        <v>2303.5669470100001</v>
      </c>
      <c r="N53" s="31">
        <v>2317.8761326000003</v>
      </c>
      <c r="O53" s="31">
        <v>2287.7458774700003</v>
      </c>
      <c r="P53" s="31">
        <v>1929.7799634400001</v>
      </c>
      <c r="Q53" s="31">
        <v>1964.0636532999999</v>
      </c>
      <c r="R53" s="31">
        <v>1996.3357621500004</v>
      </c>
      <c r="S53" s="29"/>
      <c r="T53" s="31">
        <v>1619.7568439199999</v>
      </c>
      <c r="U53" s="31">
        <v>1849.5484853424032</v>
      </c>
      <c r="V53" s="31">
        <v>2303.5669470100001</v>
      </c>
      <c r="W53" s="31">
        <v>1964.0636532999999</v>
      </c>
      <c r="Y53" s="21"/>
      <c r="Z53" s="21"/>
      <c r="AA53" s="21"/>
      <c r="AB53" s="21"/>
    </row>
    <row r="54" spans="1:28" x14ac:dyDescent="0.25">
      <c r="A54" s="31" t="s">
        <v>111</v>
      </c>
      <c r="B54" s="31">
        <v>6859.2128364799992</v>
      </c>
      <c r="C54" s="31">
        <v>8130.1897032300012</v>
      </c>
      <c r="D54" s="31">
        <v>9080.2383315900006</v>
      </c>
      <c r="E54" s="31">
        <v>9660.6501503</v>
      </c>
      <c r="F54" s="31">
        <v>9552.2228091800025</v>
      </c>
      <c r="G54" s="31">
        <v>10697.792951739997</v>
      </c>
      <c r="H54" s="31">
        <v>10871.95713493</v>
      </c>
      <c r="I54" s="31">
        <v>10620.42799555987</v>
      </c>
      <c r="J54" s="31">
        <v>10672.158744960003</v>
      </c>
      <c r="K54" s="31">
        <v>11373.907790220001</v>
      </c>
      <c r="L54" s="31">
        <v>12571.485488170001</v>
      </c>
      <c r="M54" s="31">
        <v>11586.25858233</v>
      </c>
      <c r="N54" s="31">
        <v>11644.027952899998</v>
      </c>
      <c r="O54" s="31">
        <v>11626.467924390001</v>
      </c>
      <c r="P54" s="31">
        <v>10459.04853075</v>
      </c>
      <c r="Q54" s="31">
        <v>10105.487872109999</v>
      </c>
      <c r="R54" s="31">
        <v>9806.8688698799997</v>
      </c>
      <c r="S54" s="29"/>
      <c r="T54" s="31">
        <v>9660.6501503</v>
      </c>
      <c r="U54" s="31">
        <v>10620.42799555987</v>
      </c>
      <c r="V54" s="31">
        <v>11586.25858233</v>
      </c>
      <c r="W54" s="31">
        <v>10105.487872109999</v>
      </c>
      <c r="Y54" s="21"/>
      <c r="Z54" s="21"/>
      <c r="AA54" s="21"/>
      <c r="AB54" s="21"/>
    </row>
    <row r="56" spans="1:28" x14ac:dyDescent="0.25">
      <c r="B56" s="32"/>
      <c r="C56" s="32"/>
      <c r="D56" s="32"/>
      <c r="E56" s="32"/>
      <c r="F56" s="32"/>
      <c r="G56" s="32"/>
      <c r="H56" s="32"/>
      <c r="I56" s="32"/>
      <c r="J56" s="32"/>
      <c r="K56" s="32"/>
      <c r="L56" s="32"/>
      <c r="M56" s="32"/>
      <c r="N56" s="32"/>
      <c r="O56" s="32"/>
      <c r="P56" s="32"/>
      <c r="Q56" s="32"/>
      <c r="R56" s="32"/>
    </row>
    <row r="57" spans="1:28" x14ac:dyDescent="0.25">
      <c r="B57" s="32"/>
      <c r="C57" s="32"/>
      <c r="D57" s="32"/>
      <c r="E57" s="32"/>
      <c r="F57" s="32"/>
      <c r="G57" s="32"/>
      <c r="H57" s="32"/>
      <c r="I57" s="32"/>
      <c r="J57" s="32"/>
      <c r="K57" s="32"/>
      <c r="L57" s="32"/>
      <c r="M57" s="32"/>
      <c r="N57" s="32"/>
      <c r="O57" s="32"/>
      <c r="P57" s="32"/>
      <c r="Q57" s="32"/>
      <c r="R57" s="32"/>
    </row>
    <row r="61" spans="1:28" x14ac:dyDescent="0.25">
      <c r="P61" s="28"/>
      <c r="Q61" s="28"/>
      <c r="R61" s="28"/>
      <c r="T61" s="8" t="s">
        <v>3</v>
      </c>
    </row>
  </sheetData>
  <pageMargins left="0.7" right="0.7" top="0.75" bottom="0.75" header="0.3" footer="0.3"/>
  <pageSetup paperSize="9" orientation="portrait" r:id="rId1"/>
  <ignoredErrors>
    <ignoredError sqref="S7 S19 S4 T25:T29 S23:S24 V25:W29 T30:W30 T39:V39 T47:V47 S5:S6 S14:T14 S8:S10 U14:V14 S11:S13 S15:S16 S18 S21:S22" formulaRange="1"/>
    <ignoredError sqref="U25:U29"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D38"/>
  <sheetViews>
    <sheetView showGridLines="0" zoomScale="80" zoomScaleNormal="80" workbookViewId="0"/>
  </sheetViews>
  <sheetFormatPr defaultColWidth="11.42578125" defaultRowHeight="15" x14ac:dyDescent="0.25"/>
  <cols>
    <col min="1" max="1" width="69.5703125" customWidth="1"/>
  </cols>
  <sheetData>
    <row r="1" spans="1:4" ht="18.75" x14ac:dyDescent="0.25">
      <c r="A1" s="9"/>
    </row>
    <row r="2" spans="1:4" ht="18.75" x14ac:dyDescent="0.25">
      <c r="A2" s="10" t="s">
        <v>145</v>
      </c>
    </row>
    <row r="3" spans="1:4" ht="18.75" x14ac:dyDescent="0.25">
      <c r="A3" s="10"/>
    </row>
    <row r="4" spans="1:4" ht="15.75" thickBot="1" x14ac:dyDescent="0.3">
      <c r="A4" s="233" t="s">
        <v>83</v>
      </c>
      <c r="B4" s="240" t="s">
        <v>228</v>
      </c>
      <c r="C4" s="240" t="s">
        <v>214</v>
      </c>
      <c r="D4" s="240">
        <v>2021</v>
      </c>
    </row>
    <row r="5" spans="1:4" x14ac:dyDescent="0.25">
      <c r="A5" s="195"/>
      <c r="B5" s="241"/>
      <c r="C5" s="241"/>
      <c r="D5" s="241"/>
    </row>
    <row r="6" spans="1:4" x14ac:dyDescent="0.25">
      <c r="A6" s="234" t="s">
        <v>183</v>
      </c>
      <c r="B6" s="239">
        <v>47.129741360000011</v>
      </c>
      <c r="C6" s="239">
        <v>83.677875479999912</v>
      </c>
      <c r="D6" s="239">
        <v>-278.10732806999999</v>
      </c>
    </row>
    <row r="7" spans="1:4" x14ac:dyDescent="0.25">
      <c r="A7" s="234" t="s">
        <v>84</v>
      </c>
      <c r="B7" s="239">
        <v>8.2259490000000005E-2</v>
      </c>
      <c r="C7" s="239">
        <v>-17.706813</v>
      </c>
      <c r="D7" s="239">
        <v>-82.8</v>
      </c>
    </row>
    <row r="8" spans="1:4" x14ac:dyDescent="0.25">
      <c r="A8" s="234" t="s">
        <v>184</v>
      </c>
      <c r="B8" s="239">
        <v>19.738705889999999</v>
      </c>
      <c r="C8" s="239">
        <v>18.600000000000001</v>
      </c>
      <c r="D8" s="239">
        <v>77.307402300000021</v>
      </c>
    </row>
    <row r="9" spans="1:4" x14ac:dyDescent="0.25">
      <c r="A9" s="234" t="s">
        <v>85</v>
      </c>
      <c r="B9" s="239">
        <v>-9.6763865900001065</v>
      </c>
      <c r="C9" s="239">
        <v>11.5</v>
      </c>
      <c r="D9" s="239">
        <v>-323.53853608999987</v>
      </c>
    </row>
    <row r="10" spans="1:4" x14ac:dyDescent="0.25">
      <c r="A10" s="234" t="s">
        <v>185</v>
      </c>
      <c r="B10" s="239">
        <v>222.29176419000123</v>
      </c>
      <c r="C10" s="239">
        <v>307.89999999999998</v>
      </c>
      <c r="D10" s="239">
        <v>1286.8725392099968</v>
      </c>
    </row>
    <row r="11" spans="1:4" x14ac:dyDescent="0.25">
      <c r="A11" s="234" t="s">
        <v>186</v>
      </c>
      <c r="B11" s="239">
        <v>-102.977787097768</v>
      </c>
      <c r="C11" s="239">
        <v>-219.9</v>
      </c>
      <c r="D11" s="239">
        <v>-226.83363821964699</v>
      </c>
    </row>
    <row r="12" spans="1:4" x14ac:dyDescent="0.25">
      <c r="A12" s="234" t="s">
        <v>86</v>
      </c>
      <c r="B12" s="239">
        <v>-317.6209236600007</v>
      </c>
      <c r="C12" s="239">
        <v>14.1</v>
      </c>
      <c r="D12" s="239">
        <v>-1057.8678739999996</v>
      </c>
    </row>
    <row r="13" spans="1:4" x14ac:dyDescent="0.25">
      <c r="A13" s="234" t="s">
        <v>187</v>
      </c>
      <c r="B13" s="239">
        <v>155.73430046897502</v>
      </c>
      <c r="C13" s="239">
        <v>229.99867858739222</v>
      </c>
      <c r="D13" s="239">
        <v>256.30917020472299</v>
      </c>
    </row>
    <row r="14" spans="1:4" x14ac:dyDescent="0.25">
      <c r="A14" s="234" t="s">
        <v>87</v>
      </c>
      <c r="B14" s="239">
        <v>-1.2880837688</v>
      </c>
      <c r="C14" s="239">
        <v>-439.4</v>
      </c>
      <c r="D14" s="239">
        <v>979.09106515301676</v>
      </c>
    </row>
    <row r="15" spans="1:4" x14ac:dyDescent="0.25">
      <c r="A15" s="234" t="s">
        <v>188</v>
      </c>
      <c r="B15" s="239">
        <v>255.02818510505955</v>
      </c>
      <c r="C15" s="239">
        <v>-13.186410992169201</v>
      </c>
      <c r="D15" s="239">
        <v>-283.28528127097906</v>
      </c>
    </row>
    <row r="16" spans="1:4" x14ac:dyDescent="0.25">
      <c r="A16" s="159" t="s">
        <v>88</v>
      </c>
      <c r="B16" s="242">
        <v>268.44177538746698</v>
      </c>
      <c r="C16" s="242">
        <v>-24.416669924777054</v>
      </c>
      <c r="D16" s="242">
        <v>347.1475192171111</v>
      </c>
    </row>
    <row r="17" spans="1:4" x14ac:dyDescent="0.25">
      <c r="A17" s="234"/>
      <c r="B17" s="243"/>
      <c r="C17" s="243"/>
      <c r="D17" s="239"/>
    </row>
    <row r="18" spans="1:4" x14ac:dyDescent="0.25">
      <c r="A18" s="234" t="s">
        <v>189</v>
      </c>
      <c r="B18" s="239">
        <v>-0.1239405</v>
      </c>
      <c r="C18" s="239">
        <v>0</v>
      </c>
      <c r="D18" s="239">
        <v>-0.35538999999999998</v>
      </c>
    </row>
    <row r="19" spans="1:4" x14ac:dyDescent="0.25">
      <c r="A19" s="234" t="s">
        <v>190</v>
      </c>
      <c r="B19" s="239">
        <v>-10.485016330000001</v>
      </c>
      <c r="C19" s="239">
        <v>-14.216018430000002</v>
      </c>
      <c r="D19" s="239">
        <v>-72.189015212011697</v>
      </c>
    </row>
    <row r="20" spans="1:4" x14ac:dyDescent="0.25">
      <c r="A20" s="159" t="s">
        <v>225</v>
      </c>
      <c r="B20" s="244">
        <v>-10.60895683</v>
      </c>
      <c r="C20" s="244">
        <v>-14.216018430000002</v>
      </c>
      <c r="D20" s="244">
        <v>-72.544405212011696</v>
      </c>
    </row>
    <row r="21" spans="1:4" x14ac:dyDescent="0.25">
      <c r="A21" s="234"/>
      <c r="B21" s="243"/>
      <c r="C21" s="243"/>
      <c r="D21" s="239"/>
    </row>
    <row r="22" spans="1:4" x14ac:dyDescent="0.25">
      <c r="A22" s="234" t="s">
        <v>89</v>
      </c>
      <c r="B22" s="239">
        <v>0.27091700000000002</v>
      </c>
      <c r="C22" s="239">
        <v>0.24140299999999115</v>
      </c>
      <c r="D22" s="239">
        <v>0.52345499999998424</v>
      </c>
    </row>
    <row r="23" spans="1:4" s="102" customFormat="1" x14ac:dyDescent="0.25">
      <c r="A23" s="234" t="s">
        <v>146</v>
      </c>
      <c r="B23" s="239">
        <v>-4.5095555599999999</v>
      </c>
      <c r="C23" s="239">
        <v>-50.14</v>
      </c>
      <c r="D23" s="239">
        <v>-62.909889186666668</v>
      </c>
    </row>
    <row r="24" spans="1:4" x14ac:dyDescent="0.25">
      <c r="A24" s="234" t="s">
        <v>229</v>
      </c>
      <c r="B24" s="239">
        <v>0</v>
      </c>
      <c r="C24" s="239">
        <v>41.849999999999994</v>
      </c>
      <c r="D24" s="239">
        <v>0</v>
      </c>
    </row>
    <row r="25" spans="1:4" x14ac:dyDescent="0.25">
      <c r="A25" s="234" t="s">
        <v>191</v>
      </c>
      <c r="B25" s="239">
        <v>-0.993129911248395</v>
      </c>
      <c r="C25" s="239">
        <v>-0.92058900783080044</v>
      </c>
      <c r="D25" s="239">
        <v>-3.7516400910798193</v>
      </c>
    </row>
    <row r="26" spans="1:4" x14ac:dyDescent="0.25">
      <c r="A26" s="234" t="s">
        <v>192</v>
      </c>
      <c r="B26" s="239">
        <v>0</v>
      </c>
      <c r="C26" s="239">
        <v>0</v>
      </c>
      <c r="D26" s="239">
        <v>-78.479159640000006</v>
      </c>
    </row>
    <row r="27" spans="1:4" x14ac:dyDescent="0.25">
      <c r="A27" s="159" t="s">
        <v>90</v>
      </c>
      <c r="B27" s="244">
        <v>-5.2317684712483947</v>
      </c>
      <c r="C27" s="244">
        <v>-8.9691860078308157</v>
      </c>
      <c r="D27" s="244">
        <v>-144.61723391774649</v>
      </c>
    </row>
    <row r="28" spans="1:4" x14ac:dyDescent="0.25">
      <c r="A28" s="234"/>
      <c r="B28" s="179"/>
      <c r="C28" s="179"/>
      <c r="D28" s="182"/>
    </row>
    <row r="29" spans="1:4" x14ac:dyDescent="0.25">
      <c r="A29" s="159" t="s">
        <v>91</v>
      </c>
      <c r="B29" s="244">
        <v>252.60105008621858</v>
      </c>
      <c r="C29" s="244">
        <v>-47.601874362607873</v>
      </c>
      <c r="D29" s="244">
        <v>129.98588008735294</v>
      </c>
    </row>
    <row r="30" spans="1:4" s="102" customFormat="1" x14ac:dyDescent="0.25">
      <c r="A30" s="195"/>
      <c r="B30" s="245"/>
      <c r="C30" s="245"/>
      <c r="D30" s="245"/>
    </row>
    <row r="31" spans="1:4" x14ac:dyDescent="0.25">
      <c r="A31" s="234" t="s">
        <v>92</v>
      </c>
      <c r="B31" s="239">
        <v>1301.802504349472</v>
      </c>
      <c r="C31" s="239">
        <v>1204.249</v>
      </c>
      <c r="D31" s="239">
        <v>1204.2086522956195</v>
      </c>
    </row>
    <row r="32" spans="1:4" x14ac:dyDescent="0.25">
      <c r="A32" s="246" t="s">
        <v>93</v>
      </c>
      <c r="B32" s="239">
        <v>-37.412131106218098</v>
      </c>
      <c r="C32" s="239">
        <v>-14.989633367795017</v>
      </c>
      <c r="D32" s="239">
        <v>-32.392028033500402</v>
      </c>
    </row>
    <row r="33" spans="1:4" x14ac:dyDescent="0.25">
      <c r="A33" s="159" t="s">
        <v>94</v>
      </c>
      <c r="B33" s="244">
        <v>1516.9914233294724</v>
      </c>
      <c r="C33" s="244">
        <v>1141.657492269597</v>
      </c>
      <c r="D33" s="244">
        <v>1301.802504349472</v>
      </c>
    </row>
    <row r="34" spans="1:4" x14ac:dyDescent="0.25">
      <c r="A34" s="232"/>
      <c r="B34" s="123"/>
      <c r="C34" s="123"/>
      <c r="D34" s="247"/>
    </row>
    <row r="35" spans="1:4" x14ac:dyDescent="0.25">
      <c r="A35" s="248" t="s">
        <v>193</v>
      </c>
      <c r="B35" s="123"/>
      <c r="C35" s="123"/>
      <c r="D35" s="247"/>
    </row>
    <row r="36" spans="1:4" x14ac:dyDescent="0.25">
      <c r="A36" s="234" t="s">
        <v>46</v>
      </c>
      <c r="B36" s="249">
        <v>1516.9616272900055</v>
      </c>
      <c r="C36" s="249">
        <v>1141.721359240003</v>
      </c>
      <c r="D36" s="249">
        <v>1301.8097159700026</v>
      </c>
    </row>
    <row r="37" spans="1:4" x14ac:dyDescent="0.25">
      <c r="B37" s="160"/>
      <c r="C37" s="160"/>
    </row>
    <row r="38" spans="1:4" x14ac:dyDescent="0.25">
      <c r="B38" s="160"/>
      <c r="C38" s="16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L397"/>
  <sheetViews>
    <sheetView showGridLines="0" zoomScale="80" zoomScaleNormal="80" zoomScaleSheetLayoutView="70" workbookViewId="0"/>
  </sheetViews>
  <sheetFormatPr defaultColWidth="9.140625" defaultRowHeight="12.75" x14ac:dyDescent="0.2"/>
  <cols>
    <col min="1" max="1" width="52.5703125" style="34" customWidth="1"/>
    <col min="2" max="2" width="14.7109375" style="34" bestFit="1" customWidth="1"/>
    <col min="3" max="4" width="12.5703125" style="34" bestFit="1" customWidth="1"/>
    <col min="5" max="5" width="14.85546875" style="34" bestFit="1" customWidth="1"/>
    <col min="6" max="6" width="16.28515625" style="34" bestFit="1" customWidth="1"/>
    <col min="7" max="7" width="14.140625" style="34" customWidth="1"/>
    <col min="8" max="16384" width="9.140625" style="34"/>
  </cols>
  <sheetData>
    <row r="1" spans="1:7" ht="18.75" x14ac:dyDescent="0.3">
      <c r="A1" s="33" t="s">
        <v>17</v>
      </c>
    </row>
    <row r="3" spans="1:7" ht="15" x14ac:dyDescent="0.25">
      <c r="A3" s="35" t="s">
        <v>18</v>
      </c>
      <c r="B3" s="35"/>
      <c r="C3" s="36"/>
      <c r="D3" s="36"/>
      <c r="E3" s="36"/>
      <c r="F3" s="36"/>
      <c r="G3" s="36"/>
    </row>
    <row r="4" spans="1:7" x14ac:dyDescent="0.2">
      <c r="B4" s="37"/>
      <c r="C4" s="38"/>
      <c r="D4" s="38"/>
      <c r="E4" s="38"/>
      <c r="F4" s="38"/>
    </row>
    <row r="5" spans="1:7" ht="64.5" customHeight="1" x14ac:dyDescent="0.2">
      <c r="A5" s="305" t="s">
        <v>182</v>
      </c>
      <c r="B5" s="305"/>
      <c r="C5" s="305"/>
      <c r="D5" s="305"/>
      <c r="E5" s="305"/>
      <c r="F5" s="305"/>
      <c r="G5" s="305"/>
    </row>
    <row r="6" spans="1:7" x14ac:dyDescent="0.2">
      <c r="A6" s="37"/>
      <c r="B6" s="37"/>
      <c r="C6" s="38"/>
      <c r="D6" s="38"/>
      <c r="E6" s="38"/>
      <c r="F6" s="38"/>
      <c r="G6" s="38"/>
    </row>
    <row r="7" spans="1:7" ht="15" x14ac:dyDescent="0.25">
      <c r="A7" s="35" t="s">
        <v>19</v>
      </c>
      <c r="B7" s="37"/>
      <c r="C7" s="38"/>
      <c r="D7" s="38"/>
      <c r="E7" s="38"/>
      <c r="F7" s="38"/>
      <c r="G7" s="38"/>
    </row>
    <row r="8" spans="1:7" ht="15" x14ac:dyDescent="0.25">
      <c r="A8" s="35"/>
      <c r="B8" s="37"/>
      <c r="C8" s="38"/>
      <c r="D8" s="38"/>
      <c r="E8" s="38"/>
      <c r="F8" s="38"/>
      <c r="G8" s="38"/>
    </row>
    <row r="9" spans="1:7" ht="84" customHeight="1" x14ac:dyDescent="0.25">
      <c r="A9" s="308" t="s">
        <v>260</v>
      </c>
      <c r="B9" s="308"/>
      <c r="C9" s="308"/>
      <c r="D9" s="308"/>
      <c r="E9" s="308"/>
      <c r="F9" s="308"/>
      <c r="G9" s="308"/>
    </row>
    <row r="11" spans="1:7" ht="15" x14ac:dyDescent="0.25">
      <c r="A11" s="36" t="s">
        <v>20</v>
      </c>
      <c r="B11" s="35"/>
      <c r="C11" s="36"/>
      <c r="D11" s="36"/>
      <c r="E11" s="36"/>
      <c r="F11" s="36"/>
    </row>
    <row r="12" spans="1:7" ht="15" x14ac:dyDescent="0.2">
      <c r="A12" s="39" t="s">
        <v>21</v>
      </c>
      <c r="B12" s="40"/>
      <c r="C12" s="40">
        <v>44651</v>
      </c>
      <c r="D12" s="40">
        <v>44286</v>
      </c>
      <c r="E12" s="40">
        <v>44561</v>
      </c>
    </row>
    <row r="13" spans="1:7" x14ac:dyDescent="0.2">
      <c r="A13" s="42" t="s">
        <v>20</v>
      </c>
      <c r="B13" s="62"/>
      <c r="C13" s="62">
        <v>7997.7837965900007</v>
      </c>
      <c r="D13" s="62">
        <v>9199.1</v>
      </c>
      <c r="E13" s="62">
        <v>8220.075560780002</v>
      </c>
    </row>
    <row r="14" spans="1:7" x14ac:dyDescent="0.2">
      <c r="A14" s="42" t="s">
        <v>117</v>
      </c>
      <c r="B14" s="45"/>
      <c r="C14" s="45">
        <v>-812.56919569000002</v>
      </c>
      <c r="D14" s="45">
        <v>-1157.3</v>
      </c>
      <c r="E14" s="45">
        <v>-822.24558228000012</v>
      </c>
      <c r="G14" s="46"/>
    </row>
    <row r="15" spans="1:7" ht="13.5" thickBot="1" x14ac:dyDescent="0.25">
      <c r="A15" s="47" t="s">
        <v>22</v>
      </c>
      <c r="B15" s="48"/>
      <c r="C15" s="48">
        <v>7185.2146009000007</v>
      </c>
      <c r="D15" s="48">
        <v>8041.8</v>
      </c>
      <c r="E15" s="48">
        <v>7397.8299785000017</v>
      </c>
      <c r="G15" s="49"/>
    </row>
    <row r="16" spans="1:7" x14ac:dyDescent="0.2">
      <c r="A16" s="37"/>
      <c r="B16" s="50"/>
      <c r="C16" s="44"/>
      <c r="D16" s="44"/>
      <c r="E16" s="44"/>
    </row>
    <row r="17" spans="1:8" x14ac:dyDescent="0.2">
      <c r="A17" s="36"/>
      <c r="B17" s="36"/>
      <c r="C17" s="36"/>
      <c r="D17" s="36"/>
      <c r="E17" s="36"/>
      <c r="F17" s="36"/>
      <c r="G17" s="36"/>
    </row>
    <row r="18" spans="1:8" x14ac:dyDescent="0.2">
      <c r="A18" s="36" t="s">
        <v>137</v>
      </c>
      <c r="C18" s="36"/>
      <c r="D18" s="36"/>
      <c r="E18" s="36"/>
      <c r="F18" s="36"/>
    </row>
    <row r="19" spans="1:8" ht="15" x14ac:dyDescent="0.2">
      <c r="A19" s="51" t="s">
        <v>21</v>
      </c>
      <c r="B19" s="40"/>
      <c r="C19" s="40">
        <v>44651</v>
      </c>
      <c r="D19" s="40">
        <v>44286</v>
      </c>
      <c r="E19" s="40">
        <v>44561</v>
      </c>
    </row>
    <row r="20" spans="1:8" x14ac:dyDescent="0.2">
      <c r="A20" s="34" t="s">
        <v>118</v>
      </c>
      <c r="B20" s="43"/>
      <c r="C20" s="43">
        <v>943.74200000000019</v>
      </c>
      <c r="D20" s="43">
        <v>2236.9387880640779</v>
      </c>
      <c r="E20" s="43">
        <v>1062.42063087628</v>
      </c>
    </row>
    <row r="21" spans="1:8" x14ac:dyDescent="0.2">
      <c r="A21" s="34" t="s">
        <v>119</v>
      </c>
      <c r="B21" s="43"/>
      <c r="C21" s="43">
        <v>-515.29362023445617</v>
      </c>
      <c r="D21" s="43">
        <v>-894.61859053332205</v>
      </c>
      <c r="E21" s="43">
        <v>-530.67036880531532</v>
      </c>
    </row>
    <row r="22" spans="1:8" ht="13.5" thickBot="1" x14ac:dyDescent="0.25">
      <c r="A22" s="52" t="s">
        <v>23</v>
      </c>
      <c r="B22" s="53"/>
      <c r="C22" s="53">
        <v>428.44837976554402</v>
      </c>
      <c r="D22" s="53">
        <v>1342.3201975307559</v>
      </c>
      <c r="E22" s="53">
        <v>531.75026207096471</v>
      </c>
      <c r="F22" s="54"/>
    </row>
    <row r="23" spans="1:8" x14ac:dyDescent="0.2">
      <c r="B23" s="55"/>
      <c r="C23" s="43"/>
      <c r="D23" s="43"/>
      <c r="E23" s="43"/>
    </row>
    <row r="24" spans="1:8" ht="53.25" customHeight="1" x14ac:dyDescent="0.2">
      <c r="A24" s="306" t="s">
        <v>230</v>
      </c>
      <c r="B24" s="306"/>
      <c r="C24" s="306"/>
      <c r="D24" s="306"/>
      <c r="E24" s="306"/>
      <c r="F24" s="306"/>
      <c r="G24" s="306"/>
    </row>
    <row r="25" spans="1:8" ht="15" x14ac:dyDescent="0.2">
      <c r="A25" s="36" t="s">
        <v>37</v>
      </c>
      <c r="B25" s="65"/>
      <c r="C25" s="65"/>
      <c r="D25" s="65"/>
      <c r="E25" s="41"/>
    </row>
    <row r="26" spans="1:8" ht="15" x14ac:dyDescent="0.2">
      <c r="A26" s="36"/>
      <c r="B26" s="65"/>
      <c r="C26" s="65"/>
      <c r="D26" s="65"/>
      <c r="E26" s="41"/>
    </row>
    <row r="27" spans="1:8" ht="15" customHeight="1" x14ac:dyDescent="0.2">
      <c r="A27" s="123"/>
      <c r="B27" s="307" t="s">
        <v>167</v>
      </c>
      <c r="C27" s="307"/>
      <c r="D27" s="307"/>
      <c r="E27" s="302" t="s">
        <v>168</v>
      </c>
      <c r="F27" s="303" t="s">
        <v>169</v>
      </c>
      <c r="G27" s="313" t="s">
        <v>226</v>
      </c>
      <c r="H27" s="313"/>
    </row>
    <row r="28" spans="1:8" ht="15" x14ac:dyDescent="0.25">
      <c r="A28" s="304" t="s">
        <v>228</v>
      </c>
      <c r="B28" s="40" t="s">
        <v>231</v>
      </c>
      <c r="C28" s="40" t="s">
        <v>232</v>
      </c>
      <c r="D28" s="40" t="s">
        <v>233</v>
      </c>
      <c r="E28" s="40" t="s">
        <v>170</v>
      </c>
      <c r="F28" s="40" t="s">
        <v>171</v>
      </c>
      <c r="G28" s="314"/>
      <c r="H28" s="314"/>
    </row>
    <row r="29" spans="1:8" ht="15" x14ac:dyDescent="0.2">
      <c r="A29" s="130"/>
      <c r="B29" s="250"/>
      <c r="C29" s="250"/>
      <c r="D29" s="250"/>
      <c r="E29" s="251"/>
      <c r="F29" s="251"/>
      <c r="G29" s="251"/>
      <c r="H29" s="251"/>
    </row>
    <row r="30" spans="1:8" x14ac:dyDescent="0.2">
      <c r="A30" s="124" t="s">
        <v>38</v>
      </c>
      <c r="B30" s="252">
        <v>97.581302030000018</v>
      </c>
      <c r="C30" s="252">
        <v>53.865389719999996</v>
      </c>
      <c r="D30" s="252">
        <v>32.851980069999996</v>
      </c>
      <c r="E30" s="252">
        <v>20.443480540000003</v>
      </c>
      <c r="F30" s="252">
        <v>16.908571760000001</v>
      </c>
      <c r="G30" s="252">
        <v>0.26073953999999999</v>
      </c>
      <c r="H30" s="253">
        <v>221.91146366000001</v>
      </c>
    </row>
    <row r="31" spans="1:8" x14ac:dyDescent="0.2">
      <c r="A31" s="124" t="s">
        <v>98</v>
      </c>
      <c r="B31" s="252">
        <v>-7.6899176427120164</v>
      </c>
      <c r="C31" s="252">
        <v>-4.1689604804966525</v>
      </c>
      <c r="D31" s="252">
        <v>-2.8525507061986128</v>
      </c>
      <c r="E31" s="252">
        <v>-1.5397668177679025</v>
      </c>
      <c r="F31" s="252">
        <v>-1.1050198828248181</v>
      </c>
      <c r="G31" s="252">
        <v>0</v>
      </c>
      <c r="H31" s="253">
        <v>-17.35621553</v>
      </c>
    </row>
    <row r="32" spans="1:8" x14ac:dyDescent="0.2">
      <c r="A32" s="254" t="s">
        <v>67</v>
      </c>
      <c r="B32" s="255">
        <v>89.891384387287999</v>
      </c>
      <c r="C32" s="255">
        <v>49.696429239503345</v>
      </c>
      <c r="D32" s="255">
        <v>29.999429363801383</v>
      </c>
      <c r="E32" s="255">
        <v>18.903713722232101</v>
      </c>
      <c r="F32" s="255">
        <v>15.803551877175183</v>
      </c>
      <c r="G32" s="255">
        <v>0.26073953999999999</v>
      </c>
      <c r="H32" s="255">
        <v>204.55524813</v>
      </c>
    </row>
    <row r="33" spans="1:8" x14ac:dyDescent="0.2">
      <c r="A33" s="130"/>
      <c r="B33" s="126"/>
      <c r="C33" s="126"/>
      <c r="D33" s="126"/>
      <c r="E33" s="126"/>
      <c r="F33" s="126"/>
      <c r="G33" s="126"/>
      <c r="H33" s="126"/>
    </row>
    <row r="34" spans="1:8" x14ac:dyDescent="0.2">
      <c r="A34" s="124" t="s">
        <v>215</v>
      </c>
      <c r="B34" s="252">
        <v>2.6249650200000003</v>
      </c>
      <c r="C34" s="252">
        <v>1.51407398</v>
      </c>
      <c r="D34" s="252">
        <v>0.97288666000000013</v>
      </c>
      <c r="E34" s="252">
        <v>4.6897584300000004</v>
      </c>
      <c r="F34" s="252">
        <v>-1.1050198828248181</v>
      </c>
      <c r="G34" s="252">
        <v>5.9359799999993967E-3</v>
      </c>
      <c r="H34" s="253">
        <v>8.7026001871751824</v>
      </c>
    </row>
    <row r="35" spans="1:8" x14ac:dyDescent="0.2">
      <c r="A35" s="124" t="s">
        <v>216</v>
      </c>
      <c r="B35" s="252">
        <v>0</v>
      </c>
      <c r="C35" s="252">
        <v>0</v>
      </c>
      <c r="D35" s="252">
        <v>0</v>
      </c>
      <c r="E35" s="252">
        <v>0</v>
      </c>
      <c r="F35" s="252">
        <v>0</v>
      </c>
      <c r="G35" s="252">
        <v>-11.79937821</v>
      </c>
      <c r="H35" s="253">
        <v>-11.79937821</v>
      </c>
    </row>
    <row r="36" spans="1:8" x14ac:dyDescent="0.2">
      <c r="A36" s="254" t="s">
        <v>73</v>
      </c>
      <c r="B36" s="255">
        <v>2.6249650200000003</v>
      </c>
      <c r="C36" s="255">
        <v>1.51407398</v>
      </c>
      <c r="D36" s="255">
        <v>0.97288666000000013</v>
      </c>
      <c r="E36" s="255">
        <v>4.6897584300000004</v>
      </c>
      <c r="F36" s="255">
        <v>-1.1050198828248181</v>
      </c>
      <c r="G36" s="255">
        <v>-11.79344223</v>
      </c>
      <c r="H36" s="255">
        <v>-3.0967780228248181</v>
      </c>
    </row>
    <row r="37" spans="1:8" x14ac:dyDescent="0.2">
      <c r="A37" s="130"/>
      <c r="B37" s="126"/>
      <c r="C37" s="126"/>
      <c r="D37" s="126"/>
      <c r="E37" s="126"/>
      <c r="F37" s="126"/>
      <c r="G37" s="126"/>
      <c r="H37" s="126"/>
    </row>
    <row r="38" spans="1:8" x14ac:dyDescent="0.2">
      <c r="A38" s="124" t="s">
        <v>15</v>
      </c>
      <c r="B38" s="252">
        <v>-32.4</v>
      </c>
      <c r="C38" s="252">
        <v>-5.0999999999999996</v>
      </c>
      <c r="D38" s="252">
        <v>-6.7</v>
      </c>
      <c r="E38" s="252">
        <v>4.1000000000000005</v>
      </c>
      <c r="F38" s="252">
        <v>-3.3</v>
      </c>
      <c r="G38" s="252">
        <v>0</v>
      </c>
      <c r="H38" s="253">
        <v>-43.5</v>
      </c>
    </row>
    <row r="39" spans="1:8" ht="13.5" thickBot="1" x14ac:dyDescent="0.25">
      <c r="A39" s="125" t="s">
        <v>234</v>
      </c>
      <c r="B39" s="256">
        <v>60.116349407288006</v>
      </c>
      <c r="C39" s="256">
        <v>46.110503219503343</v>
      </c>
      <c r="D39" s="256">
        <v>24.272316023801384</v>
      </c>
      <c r="E39" s="256">
        <v>27.693472152232104</v>
      </c>
      <c r="F39" s="256">
        <v>11.398531994350364</v>
      </c>
      <c r="G39" s="256">
        <v>-11.532702690000001</v>
      </c>
      <c r="H39" s="256">
        <v>157.95847010717517</v>
      </c>
    </row>
    <row r="40" spans="1:8" x14ac:dyDescent="0.2">
      <c r="A40" s="130"/>
      <c r="B40" s="126"/>
      <c r="C40" s="126"/>
      <c r="D40" s="126"/>
      <c r="E40" s="126"/>
      <c r="F40" s="126"/>
      <c r="G40" s="126"/>
      <c r="H40" s="126"/>
    </row>
    <row r="41" spans="1:8" x14ac:dyDescent="0.2">
      <c r="A41" s="130"/>
      <c r="B41" s="126"/>
      <c r="C41" s="126"/>
      <c r="D41" s="126"/>
      <c r="E41" s="126"/>
      <c r="F41" s="126"/>
      <c r="G41" s="126"/>
      <c r="H41" s="126"/>
    </row>
    <row r="42" spans="1:8" x14ac:dyDescent="0.2">
      <c r="A42" s="124" t="s">
        <v>235</v>
      </c>
      <c r="B42" s="252">
        <v>3540.8553223599997</v>
      </c>
      <c r="C42" s="252">
        <v>1917.3231028299999</v>
      </c>
      <c r="D42" s="252">
        <v>1319.6811094100001</v>
      </c>
      <c r="E42" s="252">
        <v>722.59607157000005</v>
      </c>
      <c r="F42" s="252">
        <v>497.32819042</v>
      </c>
      <c r="G42" s="252">
        <v>0</v>
      </c>
      <c r="H42" s="253">
        <v>7997.7837965900007</v>
      </c>
    </row>
    <row r="43" spans="1:8" x14ac:dyDescent="0.2">
      <c r="A43" s="124" t="s">
        <v>117</v>
      </c>
      <c r="B43" s="252">
        <v>-386.90020100620995</v>
      </c>
      <c r="C43" s="252">
        <v>-140.7090318612311</v>
      </c>
      <c r="D43" s="252">
        <v>-105.58837656476112</v>
      </c>
      <c r="E43" s="252">
        <v>-126.87101385178096</v>
      </c>
      <c r="F43" s="252">
        <v>-52.500570278295584</v>
      </c>
      <c r="G43" s="252">
        <v>0</v>
      </c>
      <c r="H43" s="253">
        <v>-812.56919356227877</v>
      </c>
    </row>
    <row r="44" spans="1:8" ht="13.5" thickBot="1" x14ac:dyDescent="0.25">
      <c r="A44" s="125" t="s">
        <v>22</v>
      </c>
      <c r="B44" s="256">
        <v>3153.9551213537898</v>
      </c>
      <c r="C44" s="256">
        <v>1776.6140709687688</v>
      </c>
      <c r="D44" s="256">
        <v>1214.092732845239</v>
      </c>
      <c r="E44" s="256">
        <v>595.72505771821909</v>
      </c>
      <c r="F44" s="256">
        <v>444.82762014170441</v>
      </c>
      <c r="G44" s="256">
        <v>0</v>
      </c>
      <c r="H44" s="256">
        <v>7185.2146030277218</v>
      </c>
    </row>
    <row r="45" spans="1:8" x14ac:dyDescent="0.2">
      <c r="A45" s="130"/>
      <c r="B45" s="126"/>
      <c r="C45" s="126"/>
      <c r="D45" s="126"/>
      <c r="E45" s="126"/>
      <c r="F45" s="126"/>
      <c r="G45" s="126"/>
      <c r="H45" s="126"/>
    </row>
    <row r="46" spans="1:8" x14ac:dyDescent="0.2">
      <c r="A46" s="130"/>
      <c r="B46" s="126"/>
      <c r="C46" s="126"/>
      <c r="D46" s="126"/>
      <c r="E46" s="126"/>
      <c r="F46" s="126"/>
      <c r="G46" s="126"/>
      <c r="H46" s="126"/>
    </row>
    <row r="47" spans="1:8" ht="15" customHeight="1" x14ac:dyDescent="0.2">
      <c r="A47" s="123"/>
      <c r="B47" s="307" t="s">
        <v>167</v>
      </c>
      <c r="C47" s="307"/>
      <c r="D47" s="307"/>
      <c r="E47" s="302" t="s">
        <v>168</v>
      </c>
      <c r="F47" s="303" t="s">
        <v>169</v>
      </c>
      <c r="G47" s="313" t="s">
        <v>226</v>
      </c>
      <c r="H47" s="313" t="s">
        <v>24</v>
      </c>
    </row>
    <row r="48" spans="1:8" ht="15" x14ac:dyDescent="0.25">
      <c r="A48" s="304" t="s">
        <v>214</v>
      </c>
      <c r="B48" s="40" t="s">
        <v>231</v>
      </c>
      <c r="C48" s="40" t="s">
        <v>232</v>
      </c>
      <c r="D48" s="40" t="s">
        <v>233</v>
      </c>
      <c r="E48" s="40" t="s">
        <v>170</v>
      </c>
      <c r="F48" s="40" t="s">
        <v>171</v>
      </c>
      <c r="G48" s="314"/>
      <c r="H48" s="314"/>
    </row>
    <row r="49" spans="1:8" ht="15" x14ac:dyDescent="0.2">
      <c r="A49" s="130"/>
      <c r="B49" s="250"/>
      <c r="C49" s="250"/>
      <c r="D49" s="250"/>
      <c r="E49" s="251"/>
      <c r="F49" s="251"/>
      <c r="G49" s="251"/>
      <c r="H49" s="251"/>
    </row>
    <row r="50" spans="1:8" x14ac:dyDescent="0.2">
      <c r="A50" s="124" t="s">
        <v>38</v>
      </c>
      <c r="B50" s="252">
        <v>94.419150170000009</v>
      </c>
      <c r="C50" s="252">
        <v>75.715033879999993</v>
      </c>
      <c r="D50" s="252">
        <v>47.148474010000008</v>
      </c>
      <c r="E50" s="252">
        <v>29.195095220000002</v>
      </c>
      <c r="F50" s="252">
        <v>25.264824959999999</v>
      </c>
      <c r="G50" s="252">
        <v>5.3892579999999995E-2</v>
      </c>
      <c r="H50" s="253">
        <v>271.79647082000002</v>
      </c>
    </row>
    <row r="51" spans="1:8" x14ac:dyDescent="0.2">
      <c r="A51" s="124" t="s">
        <v>98</v>
      </c>
      <c r="B51" s="252">
        <v>-8.949526223042227</v>
      </c>
      <c r="C51" s="252">
        <v>-7.4899451299630728</v>
      </c>
      <c r="D51" s="252">
        <v>-4.3314808397665816</v>
      </c>
      <c r="E51" s="252">
        <v>-2.0677493308757238</v>
      </c>
      <c r="F51" s="252">
        <v>-1.6253892863523962</v>
      </c>
      <c r="G51" s="252">
        <v>0</v>
      </c>
      <c r="H51" s="253">
        <v>-24.464090810000002</v>
      </c>
    </row>
    <row r="52" spans="1:8" x14ac:dyDescent="0.2">
      <c r="A52" s="254" t="s">
        <v>67</v>
      </c>
      <c r="B52" s="255">
        <v>85.469623946957782</v>
      </c>
      <c r="C52" s="255">
        <v>68.225088750036917</v>
      </c>
      <c r="D52" s="255">
        <v>42.816993170233424</v>
      </c>
      <c r="E52" s="255">
        <v>27.127345889124278</v>
      </c>
      <c r="F52" s="255">
        <v>23.639435673647604</v>
      </c>
      <c r="G52" s="255">
        <v>5.3892579999999995E-2</v>
      </c>
      <c r="H52" s="255">
        <v>247.33238001000001</v>
      </c>
    </row>
    <row r="53" spans="1:8" x14ac:dyDescent="0.2">
      <c r="A53" s="130"/>
      <c r="B53" s="126"/>
      <c r="C53" s="126"/>
      <c r="D53" s="126"/>
      <c r="E53" s="126"/>
      <c r="F53" s="126"/>
      <c r="G53" s="126"/>
      <c r="H53" s="126"/>
    </row>
    <row r="54" spans="1:8" x14ac:dyDescent="0.2">
      <c r="A54" s="124" t="s">
        <v>215</v>
      </c>
      <c r="B54" s="252">
        <v>2.2314014499999999</v>
      </c>
      <c r="C54" s="252">
        <v>1.8196286600000002</v>
      </c>
      <c r="D54" s="252">
        <v>1.07839263</v>
      </c>
      <c r="E54" s="252">
        <v>5.7297930399999997</v>
      </c>
      <c r="F54" s="252">
        <v>-1.6253892863523962</v>
      </c>
      <c r="G54" s="252">
        <v>2.0025767400000003</v>
      </c>
      <c r="H54" s="253">
        <v>11.236403233647604</v>
      </c>
    </row>
    <row r="55" spans="1:8" x14ac:dyDescent="0.2">
      <c r="A55" s="124" t="s">
        <v>216</v>
      </c>
      <c r="B55" s="252">
        <v>0</v>
      </c>
      <c r="C55" s="252">
        <v>0</v>
      </c>
      <c r="D55" s="252">
        <v>0</v>
      </c>
      <c r="E55" s="252">
        <v>0</v>
      </c>
      <c r="F55" s="252">
        <v>0</v>
      </c>
      <c r="G55" s="252">
        <v>-13.647025340000001</v>
      </c>
      <c r="H55" s="253">
        <v>-13.647025340000001</v>
      </c>
    </row>
    <row r="56" spans="1:8" x14ac:dyDescent="0.2">
      <c r="A56" s="254" t="s">
        <v>73</v>
      </c>
      <c r="B56" s="255">
        <v>2.2314014499999999</v>
      </c>
      <c r="C56" s="255">
        <v>1.8196286600000002</v>
      </c>
      <c r="D56" s="255">
        <v>1.07839263</v>
      </c>
      <c r="E56" s="255">
        <v>5.7297930399999997</v>
      </c>
      <c r="F56" s="255">
        <v>-1.6253892863523962</v>
      </c>
      <c r="G56" s="255">
        <v>-11.6444486</v>
      </c>
      <c r="H56" s="255">
        <v>-2.4106221063523972</v>
      </c>
    </row>
    <row r="57" spans="1:8" x14ac:dyDescent="0.2">
      <c r="A57" s="130"/>
      <c r="B57" s="126"/>
      <c r="C57" s="126"/>
      <c r="D57" s="126"/>
      <c r="E57" s="126"/>
      <c r="F57" s="126"/>
      <c r="G57" s="126"/>
      <c r="H57" s="126"/>
    </row>
    <row r="58" spans="1:8" x14ac:dyDescent="0.2">
      <c r="A58" s="124" t="s">
        <v>15</v>
      </c>
      <c r="B58" s="252">
        <v>-58.984252909080539</v>
      </c>
      <c r="C58" s="252">
        <v>-2.0143737962090738</v>
      </c>
      <c r="D58" s="252">
        <v>-16.292719354962294</v>
      </c>
      <c r="E58" s="252">
        <v>3.6377619347113046</v>
      </c>
      <c r="F58" s="252">
        <v>-0.11540988445939404</v>
      </c>
      <c r="G58" s="252">
        <v>-3.9915999999994511E-2</v>
      </c>
      <c r="H58" s="253">
        <v>-73.808910009999977</v>
      </c>
    </row>
    <row r="59" spans="1:8" ht="13.5" thickBot="1" x14ac:dyDescent="0.25">
      <c r="A59" s="125" t="s">
        <v>236</v>
      </c>
      <c r="B59" s="256">
        <v>28.71677248787725</v>
      </c>
      <c r="C59" s="256">
        <v>68.030343613827853</v>
      </c>
      <c r="D59" s="256">
        <v>27.602666445271133</v>
      </c>
      <c r="E59" s="256">
        <v>36.494900863835582</v>
      </c>
      <c r="F59" s="256">
        <v>21.898636502835817</v>
      </c>
      <c r="G59" s="256">
        <v>-11.630472019999996</v>
      </c>
      <c r="H59" s="256">
        <v>171.11284789364763</v>
      </c>
    </row>
    <row r="60" spans="1:8" x14ac:dyDescent="0.2">
      <c r="A60" s="130"/>
      <c r="B60" s="126"/>
      <c r="C60" s="126"/>
      <c r="D60" s="126"/>
      <c r="E60" s="126"/>
      <c r="F60" s="126"/>
      <c r="G60" s="126"/>
      <c r="H60" s="126"/>
    </row>
    <row r="61" spans="1:8" x14ac:dyDescent="0.2">
      <c r="A61" s="130"/>
      <c r="B61" s="126"/>
      <c r="C61" s="126"/>
      <c r="D61" s="126"/>
      <c r="E61" s="126"/>
      <c r="F61" s="126"/>
      <c r="G61" s="126"/>
      <c r="H61" s="126"/>
    </row>
    <row r="62" spans="1:8" x14ac:dyDescent="0.2">
      <c r="A62" s="124" t="s">
        <v>235</v>
      </c>
      <c r="B62" s="252">
        <v>3357.80287804</v>
      </c>
      <c r="C62" s="252">
        <v>2812.8771721600001</v>
      </c>
      <c r="D62" s="252">
        <v>1630.5744188900001</v>
      </c>
      <c r="E62" s="252">
        <v>793.82723492000002</v>
      </c>
      <c r="F62" s="252">
        <v>603.97825218999992</v>
      </c>
      <c r="G62" s="252">
        <v>0</v>
      </c>
      <c r="H62" s="253">
        <v>9199.0599562000007</v>
      </c>
    </row>
    <row r="63" spans="1:8" x14ac:dyDescent="0.2">
      <c r="A63" s="124" t="s">
        <v>117</v>
      </c>
      <c r="B63" s="252">
        <v>-367.06864447088128</v>
      </c>
      <c r="C63" s="252">
        <v>-392.33780384963711</v>
      </c>
      <c r="D63" s="252">
        <v>-248.71459074869904</v>
      </c>
      <c r="E63" s="252">
        <v>-99.870813080078619</v>
      </c>
      <c r="F63" s="252">
        <v>-49.301407210704383</v>
      </c>
      <c r="G63" s="252">
        <v>0</v>
      </c>
      <c r="H63" s="253">
        <v>-1157.2932593600003</v>
      </c>
    </row>
    <row r="64" spans="1:8" ht="13.5" thickBot="1" x14ac:dyDescent="0.25">
      <c r="A64" s="125" t="s">
        <v>22</v>
      </c>
      <c r="B64" s="256">
        <v>2990.7342335691187</v>
      </c>
      <c r="C64" s="256">
        <v>2420.539368310363</v>
      </c>
      <c r="D64" s="256">
        <v>1381.859828141301</v>
      </c>
      <c r="E64" s="256">
        <v>693.9564218399214</v>
      </c>
      <c r="F64" s="256">
        <v>554.67684497929554</v>
      </c>
      <c r="G64" s="256">
        <v>0</v>
      </c>
      <c r="H64" s="256">
        <v>8041.7666968400008</v>
      </c>
    </row>
    <row r="65" spans="1:8" x14ac:dyDescent="0.2">
      <c r="A65" s="130"/>
      <c r="B65" s="126"/>
      <c r="C65" s="126"/>
      <c r="D65" s="126"/>
      <c r="E65" s="126"/>
      <c r="F65" s="126"/>
      <c r="G65" s="126"/>
      <c r="H65" s="126"/>
    </row>
    <row r="66" spans="1:8" x14ac:dyDescent="0.2">
      <c r="A66" s="130"/>
      <c r="B66" s="126"/>
      <c r="C66" s="126"/>
      <c r="D66" s="126"/>
      <c r="E66" s="126"/>
      <c r="F66" s="126"/>
      <c r="G66" s="126"/>
      <c r="H66" s="126"/>
    </row>
    <row r="67" spans="1:8" ht="15" customHeight="1" x14ac:dyDescent="0.2">
      <c r="A67" s="123"/>
      <c r="B67" s="307" t="s">
        <v>167</v>
      </c>
      <c r="C67" s="307"/>
      <c r="D67" s="307"/>
      <c r="E67" s="302" t="s">
        <v>168</v>
      </c>
      <c r="F67" s="303" t="s">
        <v>169</v>
      </c>
      <c r="G67" s="313" t="s">
        <v>226</v>
      </c>
      <c r="H67" s="313" t="s">
        <v>24</v>
      </c>
    </row>
    <row r="68" spans="1:8" ht="15" x14ac:dyDescent="0.25">
      <c r="A68" s="304" t="s">
        <v>237</v>
      </c>
      <c r="B68" s="40" t="s">
        <v>231</v>
      </c>
      <c r="C68" s="40" t="s">
        <v>232</v>
      </c>
      <c r="D68" s="40" t="s">
        <v>233</v>
      </c>
      <c r="E68" s="40" t="s">
        <v>170</v>
      </c>
      <c r="F68" s="40" t="s">
        <v>171</v>
      </c>
      <c r="G68" s="314"/>
      <c r="H68" s="314"/>
    </row>
    <row r="69" spans="1:8" ht="15" x14ac:dyDescent="0.2">
      <c r="A69" s="130"/>
      <c r="B69" s="250"/>
      <c r="C69" s="250"/>
      <c r="D69" s="250"/>
      <c r="E69" s="251"/>
      <c r="F69" s="251"/>
      <c r="G69" s="251"/>
      <c r="H69" s="251"/>
    </row>
    <row r="70" spans="1:8" x14ac:dyDescent="0.2">
      <c r="A70" s="124" t="s">
        <v>38</v>
      </c>
      <c r="B70" s="252">
        <v>389.48821598000001</v>
      </c>
      <c r="C70" s="252">
        <v>237.42759369000004</v>
      </c>
      <c r="D70" s="252">
        <v>155.09134360000002</v>
      </c>
      <c r="E70" s="252">
        <v>101.41584732000001</v>
      </c>
      <c r="F70" s="252">
        <v>81.201234480000011</v>
      </c>
      <c r="G70" s="252">
        <v>0.8646379500000001</v>
      </c>
      <c r="H70" s="253">
        <v>965.48887302000014</v>
      </c>
    </row>
    <row r="71" spans="1:8" x14ac:dyDescent="0.2">
      <c r="A71" s="124" t="s">
        <v>98</v>
      </c>
      <c r="B71" s="252">
        <v>-31.375697309269363</v>
      </c>
      <c r="C71" s="252">
        <v>-23.916590950468677</v>
      </c>
      <c r="D71" s="252">
        <v>-14.536200376527932</v>
      </c>
      <c r="E71" s="252">
        <v>-6.8342832543676888</v>
      </c>
      <c r="F71" s="252">
        <v>-5.1522597361444689</v>
      </c>
      <c r="G71" s="252">
        <v>0</v>
      </c>
      <c r="H71" s="253">
        <v>-81.815031626778136</v>
      </c>
    </row>
    <row r="72" spans="1:8" x14ac:dyDescent="0.2">
      <c r="A72" s="254" t="s">
        <v>67</v>
      </c>
      <c r="B72" s="255">
        <v>358.11251867073065</v>
      </c>
      <c r="C72" s="255">
        <v>213.51100273953136</v>
      </c>
      <c r="D72" s="255">
        <v>140.55514322347207</v>
      </c>
      <c r="E72" s="255">
        <v>94.581564065632321</v>
      </c>
      <c r="F72" s="255">
        <v>76.048974743855538</v>
      </c>
      <c r="G72" s="255">
        <v>0.8646379500000001</v>
      </c>
      <c r="H72" s="255">
        <v>883.67384139322201</v>
      </c>
    </row>
    <row r="73" spans="1:8" x14ac:dyDescent="0.2">
      <c r="A73" s="130"/>
      <c r="B73" s="126"/>
      <c r="C73" s="126"/>
      <c r="D73" s="126"/>
      <c r="E73" s="126"/>
      <c r="F73" s="126"/>
      <c r="G73" s="126"/>
      <c r="H73" s="126"/>
    </row>
    <row r="74" spans="1:8" x14ac:dyDescent="0.2">
      <c r="A74" s="124" t="s">
        <v>215</v>
      </c>
      <c r="B74" s="252">
        <v>9.256171359999998</v>
      </c>
      <c r="C74" s="252">
        <v>6.695611050000001</v>
      </c>
      <c r="D74" s="252">
        <v>4.1689435800000005</v>
      </c>
      <c r="E74" s="252">
        <v>22.070382899999998</v>
      </c>
      <c r="F74" s="252">
        <v>5.4107131199999996</v>
      </c>
      <c r="G74" s="252">
        <v>3.9728500499999999</v>
      </c>
      <c r="H74" s="253">
        <v>51.57467205999999</v>
      </c>
    </row>
    <row r="75" spans="1:8" x14ac:dyDescent="0.2">
      <c r="A75" s="124" t="s">
        <v>216</v>
      </c>
      <c r="B75" s="252">
        <v>-11.778462937757901</v>
      </c>
      <c r="C75" s="252">
        <v>-6.82860562101708</v>
      </c>
      <c r="D75" s="252">
        <v>-11.688111512043601</v>
      </c>
      <c r="E75" s="252">
        <v>-30.8467002115488</v>
      </c>
      <c r="F75" s="252">
        <v>-1.77013052763261</v>
      </c>
      <c r="G75" s="252">
        <v>0</v>
      </c>
      <c r="H75" s="253">
        <v>-62.912010809999991</v>
      </c>
    </row>
    <row r="76" spans="1:8" x14ac:dyDescent="0.2">
      <c r="A76" s="254" t="s">
        <v>73</v>
      </c>
      <c r="B76" s="255">
        <v>-2.5222915777579029</v>
      </c>
      <c r="C76" s="255">
        <v>-0.13299457101707901</v>
      </c>
      <c r="D76" s="255">
        <v>-7.5191679320436009</v>
      </c>
      <c r="E76" s="255">
        <v>-8.7763173115488016</v>
      </c>
      <c r="F76" s="255">
        <v>3.6405825923673896</v>
      </c>
      <c r="G76" s="255">
        <v>3.9728500499999999</v>
      </c>
      <c r="H76" s="255">
        <v>-11.337338750000001</v>
      </c>
    </row>
    <row r="77" spans="1:8" x14ac:dyDescent="0.2">
      <c r="A77" s="130"/>
      <c r="B77" s="126"/>
      <c r="C77" s="126"/>
      <c r="D77" s="126"/>
      <c r="E77" s="126"/>
      <c r="F77" s="126"/>
      <c r="G77" s="126"/>
      <c r="H77" s="126"/>
    </row>
    <row r="78" spans="1:8" x14ac:dyDescent="0.2">
      <c r="A78" s="124" t="s">
        <v>15</v>
      </c>
      <c r="B78" s="252">
        <v>-268.04880555087846</v>
      </c>
      <c r="C78" s="253">
        <v>-262.66437551308132</v>
      </c>
      <c r="D78" s="253">
        <v>-169.0517843749985</v>
      </c>
      <c r="E78" s="253">
        <v>-38.207540777585997</v>
      </c>
      <c r="F78" s="253">
        <v>-1.1460986743778698</v>
      </c>
      <c r="G78" s="253">
        <v>0</v>
      </c>
      <c r="H78" s="253">
        <v>-739.11860489092226</v>
      </c>
    </row>
    <row r="79" spans="1:8" ht="13.5" thickBot="1" x14ac:dyDescent="0.25">
      <c r="A79" s="125" t="s">
        <v>236</v>
      </c>
      <c r="B79" s="256">
        <v>87.54142154209427</v>
      </c>
      <c r="C79" s="256">
        <v>-49.286367344567054</v>
      </c>
      <c r="D79" s="256">
        <v>-36.015809083570019</v>
      </c>
      <c r="E79" s="256">
        <v>47.597705976497529</v>
      </c>
      <c r="F79" s="256">
        <v>78.543458661845065</v>
      </c>
      <c r="G79" s="256">
        <v>4.8374880000000005</v>
      </c>
      <c r="H79" s="256">
        <v>133.21789775229979</v>
      </c>
    </row>
    <row r="80" spans="1:8" x14ac:dyDescent="0.2">
      <c r="A80" s="130"/>
      <c r="B80" s="126"/>
      <c r="C80" s="126"/>
      <c r="D80" s="126"/>
      <c r="E80" s="126"/>
      <c r="F80" s="126"/>
      <c r="G80" s="126"/>
      <c r="H80" s="126"/>
    </row>
    <row r="81" spans="1:12" x14ac:dyDescent="0.2">
      <c r="A81" s="130"/>
      <c r="B81" s="126"/>
      <c r="C81" s="126"/>
      <c r="D81" s="126"/>
      <c r="E81" s="126"/>
      <c r="F81" s="126"/>
      <c r="G81" s="126"/>
      <c r="H81" s="126"/>
    </row>
    <row r="82" spans="1:12" x14ac:dyDescent="0.2">
      <c r="A82" s="124" t="s">
        <v>235</v>
      </c>
      <c r="B82" s="252">
        <v>3607.2753092499997</v>
      </c>
      <c r="C82" s="253">
        <v>1950.9869261699998</v>
      </c>
      <c r="D82" s="257">
        <v>1386.3466512500001</v>
      </c>
      <c r="E82" s="253">
        <v>733.34601029999999</v>
      </c>
      <c r="F82" s="253">
        <v>542.12066381</v>
      </c>
      <c r="G82" s="253">
        <v>0</v>
      </c>
      <c r="H82" s="253">
        <v>8220.0755607799983</v>
      </c>
    </row>
    <row r="83" spans="1:12" x14ac:dyDescent="0.2">
      <c r="A83" s="124" t="s">
        <v>117</v>
      </c>
      <c r="B83" s="252">
        <v>-377.08146858688002</v>
      </c>
      <c r="C83" s="253">
        <v>-151.04599228100699</v>
      </c>
      <c r="D83" s="253">
        <v>-112.81182561767</v>
      </c>
      <c r="E83" s="253">
        <v>-129.85655098879599</v>
      </c>
      <c r="F83" s="253">
        <v>-51.449741907744347</v>
      </c>
      <c r="G83" s="253">
        <v>0</v>
      </c>
      <c r="H83" s="253">
        <v>-822.2455793820975</v>
      </c>
    </row>
    <row r="84" spans="1:12" ht="13.5" thickBot="1" x14ac:dyDescent="0.25">
      <c r="A84" s="125" t="s">
        <v>22</v>
      </c>
      <c r="B84" s="256">
        <v>3230.1938406631198</v>
      </c>
      <c r="C84" s="256">
        <v>1799.9409338889927</v>
      </c>
      <c r="D84" s="256">
        <v>1273.5348256323302</v>
      </c>
      <c r="E84" s="256">
        <v>603.48945931120397</v>
      </c>
      <c r="F84" s="256">
        <v>490.67092190225566</v>
      </c>
      <c r="G84" s="256">
        <v>0</v>
      </c>
      <c r="H84" s="256">
        <v>7397.8299813979011</v>
      </c>
    </row>
    <row r="85" spans="1:12" ht="15" x14ac:dyDescent="0.2">
      <c r="A85" s="36"/>
      <c r="B85" s="65"/>
      <c r="C85" s="65"/>
      <c r="D85" s="65"/>
      <c r="E85" s="41"/>
    </row>
    <row r="86" spans="1:12" ht="15" x14ac:dyDescent="0.2">
      <c r="A86" s="56"/>
      <c r="B86" s="41"/>
      <c r="C86" s="41"/>
      <c r="D86" s="41"/>
      <c r="E86" s="41"/>
      <c r="F86" s="41"/>
      <c r="G86" s="41"/>
      <c r="H86" s="41"/>
      <c r="L86" s="34" t="s">
        <v>3</v>
      </c>
    </row>
    <row r="87" spans="1:12" ht="18" x14ac:dyDescent="0.2">
      <c r="A87" s="176" t="s">
        <v>195</v>
      </c>
      <c r="B87" s="177"/>
      <c r="C87" s="177"/>
      <c r="D87" s="177"/>
      <c r="E87" s="177"/>
      <c r="F87" s="177"/>
      <c r="G87" s="177"/>
      <c r="H87" s="66"/>
      <c r="I87" s="162"/>
    </row>
    <row r="88" spans="1:12" x14ac:dyDescent="0.2">
      <c r="A88" s="178"/>
      <c r="B88" s="177"/>
      <c r="C88" s="177"/>
      <c r="D88" s="177"/>
      <c r="E88" s="177"/>
      <c r="F88" s="177"/>
      <c r="G88" s="177"/>
      <c r="H88" s="87"/>
      <c r="I88" s="162"/>
    </row>
    <row r="89" spans="1:12" ht="15" x14ac:dyDescent="0.2">
      <c r="A89" s="192" t="s">
        <v>228</v>
      </c>
      <c r="B89" s="179"/>
      <c r="C89" s="179"/>
      <c r="D89" s="179"/>
      <c r="E89" s="258"/>
      <c r="F89" s="258"/>
      <c r="G89" s="258"/>
      <c r="H89" s="163"/>
      <c r="I89" s="162"/>
    </row>
    <row r="90" spans="1:12" x14ac:dyDescent="0.2">
      <c r="A90" s="179"/>
      <c r="B90" s="179"/>
      <c r="C90" s="179"/>
      <c r="D90" s="179"/>
      <c r="E90" s="258"/>
      <c r="F90" s="258"/>
      <c r="G90" s="258"/>
      <c r="H90" s="66"/>
      <c r="I90" s="162"/>
    </row>
    <row r="91" spans="1:12" ht="15" x14ac:dyDescent="0.2">
      <c r="A91" s="193" t="s">
        <v>21</v>
      </c>
      <c r="B91" s="194" t="s">
        <v>25</v>
      </c>
      <c r="C91" s="194" t="s">
        <v>26</v>
      </c>
      <c r="D91" s="194" t="s">
        <v>27</v>
      </c>
      <c r="E91" s="194" t="s">
        <v>24</v>
      </c>
      <c r="F91" s="89"/>
      <c r="G91" s="162"/>
    </row>
    <row r="92" spans="1:12" x14ac:dyDescent="0.2">
      <c r="A92" s="195"/>
      <c r="B92" s="259"/>
      <c r="C92" s="259"/>
      <c r="D92" s="259"/>
      <c r="E92" s="259"/>
      <c r="F92" s="89"/>
      <c r="G92" s="162"/>
    </row>
    <row r="93" spans="1:12" x14ac:dyDescent="0.2">
      <c r="A93" s="184" t="s">
        <v>196</v>
      </c>
      <c r="B93" s="197">
        <v>6621.8</v>
      </c>
      <c r="C93" s="197">
        <v>536</v>
      </c>
      <c r="D93" s="197">
        <v>1062.42063087628</v>
      </c>
      <c r="E93" s="197">
        <v>8220.1206308762794</v>
      </c>
      <c r="F93" s="90"/>
      <c r="G93" s="162"/>
    </row>
    <row r="94" spans="1:12" x14ac:dyDescent="0.2">
      <c r="A94" s="198" t="s">
        <v>28</v>
      </c>
      <c r="B94" s="260">
        <v>-241.58396354477793</v>
      </c>
      <c r="C94" s="260">
        <v>241.58396354477793</v>
      </c>
      <c r="D94" s="260">
        <v>0</v>
      </c>
      <c r="E94" s="260">
        <v>0</v>
      </c>
      <c r="F94" s="90"/>
      <c r="G94" s="162"/>
    </row>
    <row r="95" spans="1:12" x14ac:dyDescent="0.2">
      <c r="A95" s="198" t="s">
        <v>29</v>
      </c>
      <c r="B95" s="260">
        <v>-148.36300600814232</v>
      </c>
      <c r="C95" s="260">
        <v>0</v>
      </c>
      <c r="D95" s="260">
        <v>148.36300600814232</v>
      </c>
      <c r="E95" s="260">
        <v>0</v>
      </c>
      <c r="F95" s="90"/>
      <c r="G95" s="162"/>
    </row>
    <row r="96" spans="1:12" x14ac:dyDescent="0.2">
      <c r="A96" s="198" t="s">
        <v>30</v>
      </c>
      <c r="B96" s="260">
        <v>0</v>
      </c>
      <c r="C96" s="260">
        <v>-105.65422636542932</v>
      </c>
      <c r="D96" s="260">
        <v>105.65422636542932</v>
      </c>
      <c r="E96" s="260">
        <v>0</v>
      </c>
      <c r="F96" s="90"/>
      <c r="G96" s="162"/>
    </row>
    <row r="97" spans="1:7" x14ac:dyDescent="0.2">
      <c r="A97" s="198" t="s">
        <v>31</v>
      </c>
      <c r="B97" s="260">
        <v>0</v>
      </c>
      <c r="C97" s="260">
        <v>1.8806001187546666</v>
      </c>
      <c r="D97" s="260">
        <v>-1.8806001187546666</v>
      </c>
      <c r="E97" s="260">
        <v>0</v>
      </c>
      <c r="F97" s="90"/>
      <c r="G97" s="162"/>
    </row>
    <row r="98" spans="1:7" x14ac:dyDescent="0.2">
      <c r="A98" s="200" t="s">
        <v>32</v>
      </c>
      <c r="B98" s="260">
        <v>153.65646061419466</v>
      </c>
      <c r="C98" s="260">
        <v>-153.65646061419466</v>
      </c>
      <c r="D98" s="260">
        <v>0</v>
      </c>
      <c r="E98" s="260">
        <v>0</v>
      </c>
      <c r="F98" s="90"/>
      <c r="G98" s="162"/>
    </row>
    <row r="99" spans="1:7" x14ac:dyDescent="0.2">
      <c r="A99" s="201" t="s">
        <v>33</v>
      </c>
      <c r="B99" s="260">
        <v>3.7433183640083332</v>
      </c>
      <c r="C99" s="260">
        <v>0</v>
      </c>
      <c r="D99" s="260">
        <v>-3.7433183640083332</v>
      </c>
      <c r="E99" s="260">
        <v>0</v>
      </c>
      <c r="F99" s="90"/>
      <c r="G99" s="162"/>
    </row>
    <row r="100" spans="1:7" x14ac:dyDescent="0.2">
      <c r="A100" s="201" t="s">
        <v>34</v>
      </c>
      <c r="B100" s="260">
        <v>842.08507100148267</v>
      </c>
      <c r="C100" s="260">
        <v>150.8105889776408</v>
      </c>
      <c r="D100" s="260">
        <v>3.3731505633073331</v>
      </c>
      <c r="E100" s="260">
        <v>996.26881054243086</v>
      </c>
      <c r="F100" s="90"/>
      <c r="G100" s="162"/>
    </row>
    <row r="101" spans="1:7" x14ac:dyDescent="0.2">
      <c r="A101" s="201" t="s">
        <v>35</v>
      </c>
      <c r="B101" s="260">
        <v>-762.76868153141595</v>
      </c>
      <c r="C101" s="260">
        <v>-85.491867966897928</v>
      </c>
      <c r="D101" s="260">
        <v>-370.44509533039576</v>
      </c>
      <c r="E101" s="260">
        <v>-1218.7056448287096</v>
      </c>
      <c r="F101" s="164"/>
      <c r="G101" s="162"/>
    </row>
    <row r="102" spans="1:7" ht="13.5" thickBot="1" x14ac:dyDescent="0.25">
      <c r="A102" s="202" t="s">
        <v>238</v>
      </c>
      <c r="B102" s="261">
        <v>6468.5691988953495</v>
      </c>
      <c r="C102" s="261">
        <v>585.47259769465154</v>
      </c>
      <c r="D102" s="261">
        <v>943.74200000000019</v>
      </c>
      <c r="E102" s="261">
        <v>7997.6837965900013</v>
      </c>
      <c r="F102" s="90"/>
      <c r="G102" s="162"/>
    </row>
    <row r="103" spans="1:7" x14ac:dyDescent="0.2">
      <c r="A103" s="189" t="s">
        <v>173</v>
      </c>
      <c r="B103" s="262">
        <v>-12.817606769482</v>
      </c>
      <c r="C103" s="262">
        <v>-143.457618776722</v>
      </c>
      <c r="D103" s="262">
        <v>156.27522554620401</v>
      </c>
      <c r="E103" s="262">
        <v>0</v>
      </c>
      <c r="F103" s="87"/>
      <c r="G103" s="162"/>
    </row>
    <row r="104" spans="1:7" ht="15" x14ac:dyDescent="0.2">
      <c r="A104" s="201"/>
      <c r="B104" s="201"/>
      <c r="C104" s="201"/>
      <c r="D104" s="201"/>
      <c r="E104" s="201"/>
      <c r="F104" s="163"/>
      <c r="G104" s="162"/>
    </row>
    <row r="105" spans="1:7" x14ac:dyDescent="0.2">
      <c r="A105" s="201"/>
      <c r="B105" s="201"/>
      <c r="C105" s="201"/>
      <c r="D105" s="201"/>
      <c r="E105" s="201"/>
      <c r="F105" s="66"/>
      <c r="G105" s="162"/>
    </row>
    <row r="106" spans="1:7" ht="15" x14ac:dyDescent="0.2">
      <c r="A106" s="192" t="s">
        <v>214</v>
      </c>
      <c r="B106" s="179"/>
      <c r="C106" s="258"/>
      <c r="D106" s="258"/>
      <c r="E106" s="258"/>
      <c r="F106" s="91"/>
      <c r="G106" s="162"/>
    </row>
    <row r="107" spans="1:7" x14ac:dyDescent="0.2">
      <c r="A107" s="179"/>
      <c r="B107" s="179"/>
      <c r="C107" s="258"/>
      <c r="D107" s="258"/>
      <c r="E107" s="258"/>
      <c r="F107" s="91"/>
      <c r="G107" s="162"/>
    </row>
    <row r="108" spans="1:7" ht="15" x14ac:dyDescent="0.2">
      <c r="A108" s="193" t="s">
        <v>21</v>
      </c>
      <c r="B108" s="194" t="s">
        <v>25</v>
      </c>
      <c r="C108" s="194" t="s">
        <v>26</v>
      </c>
      <c r="D108" s="194" t="s">
        <v>27</v>
      </c>
      <c r="E108" s="194" t="s">
        <v>24</v>
      </c>
      <c r="F108" s="92"/>
      <c r="G108" s="162"/>
    </row>
    <row r="109" spans="1:7" x14ac:dyDescent="0.2">
      <c r="A109" s="195"/>
      <c r="B109" s="259"/>
      <c r="C109" s="259"/>
      <c r="D109" s="259"/>
      <c r="E109" s="259"/>
      <c r="F109" s="92"/>
      <c r="G109" s="162"/>
    </row>
    <row r="110" spans="1:7" x14ac:dyDescent="0.2">
      <c r="A110" s="184" t="s">
        <v>196</v>
      </c>
      <c r="B110" s="197">
        <v>6540.3246005310284</v>
      </c>
      <c r="C110" s="197">
        <v>927.37963552083932</v>
      </c>
      <c r="D110" s="197">
        <v>2039.2480540735021</v>
      </c>
      <c r="E110" s="197">
        <v>9506.8522901253691</v>
      </c>
      <c r="F110" s="92"/>
      <c r="G110" s="162"/>
    </row>
    <row r="111" spans="1:7" x14ac:dyDescent="0.2">
      <c r="A111" s="198" t="s">
        <v>28</v>
      </c>
      <c r="B111" s="260">
        <v>-307.020545535591</v>
      </c>
      <c r="C111" s="260">
        <v>307.020545535591</v>
      </c>
      <c r="D111" s="260">
        <v>0</v>
      </c>
      <c r="E111" s="260">
        <v>0</v>
      </c>
      <c r="F111" s="92"/>
      <c r="G111" s="162"/>
    </row>
    <row r="112" spans="1:7" x14ac:dyDescent="0.2">
      <c r="A112" s="198" t="s">
        <v>29</v>
      </c>
      <c r="B112" s="260">
        <v>-165.262129259907</v>
      </c>
      <c r="C112" s="260">
        <v>0</v>
      </c>
      <c r="D112" s="260">
        <v>165.262129259907</v>
      </c>
      <c r="E112" s="260">
        <v>0</v>
      </c>
      <c r="F112" s="92"/>
      <c r="G112" s="162"/>
    </row>
    <row r="113" spans="1:7" x14ac:dyDescent="0.2">
      <c r="A113" s="198" t="s">
        <v>30</v>
      </c>
      <c r="B113" s="260">
        <v>0</v>
      </c>
      <c r="C113" s="260">
        <v>-325.575106228126</v>
      </c>
      <c r="D113" s="260">
        <v>325.575106228126</v>
      </c>
      <c r="E113" s="260">
        <v>0</v>
      </c>
      <c r="F113" s="92"/>
      <c r="G113" s="162"/>
    </row>
    <row r="114" spans="1:7" x14ac:dyDescent="0.2">
      <c r="A114" s="198" t="s">
        <v>31</v>
      </c>
      <c r="B114" s="260">
        <v>0</v>
      </c>
      <c r="C114" s="260">
        <v>3.4803424513349999</v>
      </c>
      <c r="D114" s="260">
        <v>-3.4803424513349999</v>
      </c>
      <c r="E114" s="260">
        <v>0</v>
      </c>
      <c r="F114" s="92"/>
      <c r="G114" s="162"/>
    </row>
    <row r="115" spans="1:7" x14ac:dyDescent="0.2">
      <c r="A115" s="200" t="s">
        <v>32</v>
      </c>
      <c r="B115" s="260">
        <v>150.45746326497698</v>
      </c>
      <c r="C115" s="260">
        <v>-150.45746326497698</v>
      </c>
      <c r="D115" s="260">
        <v>0</v>
      </c>
      <c r="E115" s="260">
        <v>0</v>
      </c>
      <c r="F115" s="92"/>
      <c r="G115" s="162"/>
    </row>
    <row r="116" spans="1:7" x14ac:dyDescent="0.2">
      <c r="A116" s="201" t="s">
        <v>33</v>
      </c>
      <c r="B116" s="260">
        <v>1.9645560328759999</v>
      </c>
      <c r="C116" s="260">
        <v>0</v>
      </c>
      <c r="D116" s="260">
        <v>-1.9645560328759999</v>
      </c>
      <c r="E116" s="260">
        <v>0</v>
      </c>
      <c r="F116" s="66"/>
      <c r="G116" s="162"/>
    </row>
    <row r="117" spans="1:7" x14ac:dyDescent="0.2">
      <c r="A117" s="201" t="s">
        <v>34</v>
      </c>
      <c r="B117" s="260">
        <v>1005.3816171011867</v>
      </c>
      <c r="C117" s="260">
        <v>86.956017716540231</v>
      </c>
      <c r="D117" s="260">
        <v>23.508722234426806</v>
      </c>
      <c r="E117" s="260">
        <v>1115.8463570521537</v>
      </c>
      <c r="F117" s="66"/>
      <c r="G117" s="162"/>
    </row>
    <row r="118" spans="1:7" ht="15" x14ac:dyDescent="0.2">
      <c r="A118" s="201" t="s">
        <v>35</v>
      </c>
      <c r="B118" s="260">
        <v>-1019.8783199330793</v>
      </c>
      <c r="C118" s="260">
        <v>-92.553789206768556</v>
      </c>
      <c r="D118" s="260">
        <v>-311.21032524767327</v>
      </c>
      <c r="E118" s="260">
        <v>-1423.642434387521</v>
      </c>
      <c r="F118" s="163"/>
      <c r="G118" s="162"/>
    </row>
    <row r="119" spans="1:7" ht="13.5" thickBot="1" x14ac:dyDescent="0.25">
      <c r="A119" s="202" t="s">
        <v>239</v>
      </c>
      <c r="B119" s="261">
        <v>6205.9672422014919</v>
      </c>
      <c r="C119" s="261">
        <v>756.25018252443397</v>
      </c>
      <c r="D119" s="261">
        <v>2236.9387880640779</v>
      </c>
      <c r="E119" s="261">
        <v>9199.056212790003</v>
      </c>
      <c r="F119" s="162"/>
      <c r="G119" s="162"/>
    </row>
    <row r="120" spans="1:7" x14ac:dyDescent="0.2">
      <c r="A120" s="189" t="s">
        <v>173</v>
      </c>
      <c r="B120" s="262">
        <v>-8.8668323457180005</v>
      </c>
      <c r="C120" s="262">
        <v>-166.23792894007298</v>
      </c>
      <c r="D120" s="262">
        <v>175.10476128579097</v>
      </c>
      <c r="E120" s="262">
        <v>0</v>
      </c>
      <c r="F120" s="89"/>
      <c r="G120" s="162"/>
    </row>
    <row r="121" spans="1:7" x14ac:dyDescent="0.2">
      <c r="A121" s="179"/>
      <c r="B121" s="179"/>
      <c r="C121" s="191"/>
      <c r="D121" s="191"/>
      <c r="E121" s="191"/>
      <c r="F121" s="89"/>
      <c r="G121" s="162"/>
    </row>
    <row r="122" spans="1:7" x14ac:dyDescent="0.2">
      <c r="A122" s="179"/>
      <c r="B122" s="179"/>
      <c r="C122" s="191"/>
      <c r="D122" s="191"/>
      <c r="E122" s="191"/>
      <c r="F122" s="88"/>
      <c r="G122" s="162"/>
    </row>
    <row r="123" spans="1:7" ht="15" x14ac:dyDescent="0.2">
      <c r="A123" s="192">
        <v>2021</v>
      </c>
      <c r="B123" s="179"/>
      <c r="C123" s="191"/>
      <c r="D123" s="191"/>
      <c r="E123" s="191"/>
      <c r="F123" s="88"/>
      <c r="G123" s="162"/>
    </row>
    <row r="124" spans="1:7" x14ac:dyDescent="0.2">
      <c r="A124" s="179"/>
      <c r="B124" s="179"/>
      <c r="C124" s="191"/>
      <c r="D124" s="191"/>
      <c r="E124" s="191"/>
      <c r="F124" s="88"/>
      <c r="G124" s="162"/>
    </row>
    <row r="125" spans="1:7" ht="15" x14ac:dyDescent="0.2">
      <c r="A125" s="193" t="s">
        <v>21</v>
      </c>
      <c r="B125" s="194" t="s">
        <v>25</v>
      </c>
      <c r="C125" s="194" t="s">
        <v>26</v>
      </c>
      <c r="D125" s="194" t="s">
        <v>27</v>
      </c>
      <c r="E125" s="194" t="s">
        <v>24</v>
      </c>
      <c r="F125" s="88"/>
      <c r="G125" s="162"/>
    </row>
    <row r="126" spans="1:7" x14ac:dyDescent="0.2">
      <c r="A126" s="195"/>
      <c r="B126" s="196"/>
      <c r="C126" s="196"/>
      <c r="D126" s="196"/>
      <c r="E126" s="196"/>
      <c r="F126" s="88"/>
      <c r="G126" s="162"/>
    </row>
    <row r="127" spans="1:7" x14ac:dyDescent="0.2">
      <c r="A127" s="184" t="s">
        <v>172</v>
      </c>
      <c r="B127" s="197">
        <v>6540.2246005310299</v>
      </c>
      <c r="C127" s="197">
        <v>927.479635520839</v>
      </c>
      <c r="D127" s="197">
        <v>2039.2480540735021</v>
      </c>
      <c r="E127" s="197">
        <v>9506.9522901253713</v>
      </c>
      <c r="F127" s="88"/>
      <c r="G127" s="162"/>
    </row>
    <row r="128" spans="1:7" x14ac:dyDescent="0.2">
      <c r="A128" s="198" t="s">
        <v>28</v>
      </c>
      <c r="B128" s="199">
        <v>-1114.0599006155228</v>
      </c>
      <c r="C128" s="199">
        <v>1114.0599006155228</v>
      </c>
      <c r="D128" s="199">
        <v>0</v>
      </c>
      <c r="E128" s="199">
        <v>0</v>
      </c>
      <c r="F128" s="88"/>
      <c r="G128" s="162"/>
    </row>
    <row r="129" spans="1:7" x14ac:dyDescent="0.2">
      <c r="A129" s="198" t="s">
        <v>29</v>
      </c>
      <c r="B129" s="199">
        <v>-517.91414933538704</v>
      </c>
      <c r="C129" s="199">
        <v>0</v>
      </c>
      <c r="D129" s="199">
        <v>517.91414933538704</v>
      </c>
      <c r="E129" s="199">
        <v>0</v>
      </c>
      <c r="F129" s="88"/>
      <c r="G129" s="162"/>
    </row>
    <row r="130" spans="1:7" x14ac:dyDescent="0.2">
      <c r="A130" s="198" t="s">
        <v>30</v>
      </c>
      <c r="B130" s="199">
        <v>0</v>
      </c>
      <c r="C130" s="199">
        <v>-690.18461468542102</v>
      </c>
      <c r="D130" s="199">
        <v>690.18461468542102</v>
      </c>
      <c r="E130" s="199">
        <v>0</v>
      </c>
      <c r="F130" s="93"/>
      <c r="G130" s="162"/>
    </row>
    <row r="131" spans="1:7" x14ac:dyDescent="0.2">
      <c r="A131" s="198" t="s">
        <v>31</v>
      </c>
      <c r="B131" s="199">
        <v>0</v>
      </c>
      <c r="C131" s="199">
        <v>6.3470922028099999</v>
      </c>
      <c r="D131" s="199">
        <v>-6.3470922028099999</v>
      </c>
      <c r="E131" s="199">
        <v>0</v>
      </c>
      <c r="F131" s="93"/>
      <c r="G131" s="162"/>
    </row>
    <row r="132" spans="1:7" x14ac:dyDescent="0.2">
      <c r="A132" s="200" t="s">
        <v>32</v>
      </c>
      <c r="B132" s="199">
        <v>617.686436074943</v>
      </c>
      <c r="C132" s="199">
        <v>-617.686436074943</v>
      </c>
      <c r="D132" s="199">
        <v>0</v>
      </c>
      <c r="E132" s="199">
        <v>0</v>
      </c>
      <c r="F132" s="87"/>
      <c r="G132" s="162"/>
    </row>
    <row r="133" spans="1:7" ht="15" x14ac:dyDescent="0.2">
      <c r="A133" s="201" t="s">
        <v>33</v>
      </c>
      <c r="B133" s="199">
        <v>8.3858165720889986</v>
      </c>
      <c r="C133" s="199">
        <v>0</v>
      </c>
      <c r="D133" s="199">
        <v>-8.3858165720889986</v>
      </c>
      <c r="E133" s="199">
        <v>0</v>
      </c>
      <c r="F133" s="165"/>
      <c r="G133" s="162"/>
    </row>
    <row r="134" spans="1:7" x14ac:dyDescent="0.2">
      <c r="A134" s="201" t="s">
        <v>34</v>
      </c>
      <c r="B134" s="199">
        <v>3951.8240201051067</v>
      </c>
      <c r="C134" s="199">
        <v>203.87629382457422</v>
      </c>
      <c r="D134" s="199">
        <v>52.981780813132936</v>
      </c>
      <c r="E134" s="199">
        <v>4208.6820947428141</v>
      </c>
      <c r="F134" s="134"/>
      <c r="G134" s="162"/>
    </row>
    <row r="135" spans="1:7" x14ac:dyDescent="0.2">
      <c r="A135" s="201" t="s">
        <v>35</v>
      </c>
      <c r="B135" s="199">
        <v>-2864.2956467453319</v>
      </c>
      <c r="C135" s="199">
        <v>-408.08811808659277</v>
      </c>
      <c r="D135" s="199">
        <v>-2223.1750592562639</v>
      </c>
      <c r="E135" s="199">
        <v>-5495.558824088188</v>
      </c>
      <c r="F135" s="134"/>
      <c r="G135" s="162"/>
    </row>
    <row r="136" spans="1:7" ht="13.5" thickBot="1" x14ac:dyDescent="0.25">
      <c r="A136" s="202" t="s">
        <v>197</v>
      </c>
      <c r="B136" s="203">
        <v>6621.851176586928</v>
      </c>
      <c r="C136" s="203">
        <v>535.8037533167892</v>
      </c>
      <c r="D136" s="203">
        <v>1062.42063087628</v>
      </c>
      <c r="E136" s="203">
        <v>8220.1755607799987</v>
      </c>
      <c r="F136" s="133"/>
      <c r="G136" s="162"/>
    </row>
    <row r="137" spans="1:7" x14ac:dyDescent="0.2">
      <c r="A137" s="189" t="s">
        <v>173</v>
      </c>
      <c r="B137" s="190">
        <v>-20.958202009000001</v>
      </c>
      <c r="C137" s="190">
        <v>-232.74748046939999</v>
      </c>
      <c r="D137" s="190">
        <v>253.70568247839995</v>
      </c>
      <c r="E137" s="190">
        <v>0</v>
      </c>
      <c r="F137" s="135"/>
      <c r="G137" s="162"/>
    </row>
    <row r="138" spans="1:7" x14ac:dyDescent="0.2">
      <c r="A138" s="201"/>
      <c r="B138" s="201"/>
      <c r="C138" s="201"/>
      <c r="D138" s="201"/>
      <c r="E138" s="201"/>
      <c r="F138" s="135"/>
      <c r="G138" s="162"/>
    </row>
    <row r="139" spans="1:7" x14ac:dyDescent="0.2">
      <c r="A139" s="201"/>
      <c r="B139" s="201"/>
      <c r="C139" s="201"/>
      <c r="D139" s="201"/>
      <c r="E139" s="201"/>
      <c r="F139" s="135"/>
      <c r="G139" s="162"/>
    </row>
    <row r="140" spans="1:7" ht="15" x14ac:dyDescent="0.2">
      <c r="A140" s="192">
        <v>2020</v>
      </c>
      <c r="B140" s="179"/>
      <c r="C140" s="191"/>
      <c r="D140" s="191"/>
      <c r="E140" s="191"/>
      <c r="F140" s="135"/>
      <c r="G140" s="162"/>
    </row>
    <row r="141" spans="1:7" x14ac:dyDescent="0.2">
      <c r="A141" s="179"/>
      <c r="B141" s="179"/>
      <c r="C141" s="191"/>
      <c r="D141" s="191"/>
      <c r="E141" s="191"/>
      <c r="F141" s="135"/>
      <c r="G141" s="162"/>
    </row>
    <row r="142" spans="1:7" ht="15" x14ac:dyDescent="0.2">
      <c r="A142" s="193" t="s">
        <v>21</v>
      </c>
      <c r="B142" s="194" t="s">
        <v>25</v>
      </c>
      <c r="C142" s="194" t="s">
        <v>26</v>
      </c>
      <c r="D142" s="194" t="s">
        <v>27</v>
      </c>
      <c r="E142" s="194" t="s">
        <v>24</v>
      </c>
      <c r="F142" s="135"/>
      <c r="G142" s="162"/>
    </row>
    <row r="143" spans="1:7" x14ac:dyDescent="0.2">
      <c r="A143" s="195"/>
      <c r="B143" s="196"/>
      <c r="C143" s="196"/>
      <c r="D143" s="196"/>
      <c r="E143" s="196"/>
      <c r="F143" s="135"/>
      <c r="G143" s="162"/>
    </row>
    <row r="144" spans="1:7" x14ac:dyDescent="0.2">
      <c r="A144" s="184" t="s">
        <v>138</v>
      </c>
      <c r="B144" s="197">
        <v>6840.7997514450872</v>
      </c>
      <c r="C144" s="197">
        <v>1180.2048039734852</v>
      </c>
      <c r="D144" s="197">
        <v>1284.8959558014285</v>
      </c>
      <c r="E144" s="197">
        <v>9305.9005112200011</v>
      </c>
      <c r="F144" s="135"/>
      <c r="G144" s="162"/>
    </row>
    <row r="145" spans="1:7" x14ac:dyDescent="0.2">
      <c r="A145" s="198" t="s">
        <v>28</v>
      </c>
      <c r="B145" s="199">
        <v>-1513.662488127952</v>
      </c>
      <c r="C145" s="199">
        <v>1513.662488127952</v>
      </c>
      <c r="D145" s="199">
        <v>0</v>
      </c>
      <c r="E145" s="199">
        <v>0</v>
      </c>
      <c r="F145" s="133"/>
      <c r="G145" s="162"/>
    </row>
    <row r="146" spans="1:7" x14ac:dyDescent="0.2">
      <c r="A146" s="198" t="s">
        <v>29</v>
      </c>
      <c r="B146" s="199">
        <v>-556.97189319116001</v>
      </c>
      <c r="C146" s="199">
        <v>0</v>
      </c>
      <c r="D146" s="199">
        <v>556.97189319116001</v>
      </c>
      <c r="E146" s="199">
        <v>0</v>
      </c>
      <c r="F146" s="87"/>
      <c r="G146" s="162"/>
    </row>
    <row r="147" spans="1:7" ht="15" x14ac:dyDescent="0.2">
      <c r="A147" s="198" t="s">
        <v>30</v>
      </c>
      <c r="B147" s="199">
        <v>0</v>
      </c>
      <c r="C147" s="199">
        <v>-903.01561860482093</v>
      </c>
      <c r="D147" s="199">
        <v>903.01561860482093</v>
      </c>
      <c r="E147" s="199">
        <v>0</v>
      </c>
      <c r="F147" s="165"/>
      <c r="G147" s="162"/>
    </row>
    <row r="148" spans="1:7" x14ac:dyDescent="0.2">
      <c r="A148" s="198" t="s">
        <v>31</v>
      </c>
      <c r="B148" s="199">
        <v>0</v>
      </c>
      <c r="C148" s="199">
        <v>14.566488795245</v>
      </c>
      <c r="D148" s="199">
        <v>-14.566488795245</v>
      </c>
      <c r="E148" s="199">
        <v>0</v>
      </c>
      <c r="F148" s="133"/>
      <c r="G148" s="162"/>
    </row>
    <row r="149" spans="1:7" x14ac:dyDescent="0.2">
      <c r="A149" s="200" t="s">
        <v>32</v>
      </c>
      <c r="B149" s="199">
        <v>896.04470450706208</v>
      </c>
      <c r="C149" s="199">
        <v>-896.04470450706208</v>
      </c>
      <c r="D149" s="199">
        <v>0</v>
      </c>
      <c r="E149" s="199">
        <v>0</v>
      </c>
      <c r="F149" s="134"/>
      <c r="G149" s="162"/>
    </row>
    <row r="150" spans="1:7" x14ac:dyDescent="0.2">
      <c r="A150" s="201" t="s">
        <v>33</v>
      </c>
      <c r="B150" s="199">
        <v>21.601282204595996</v>
      </c>
      <c r="C150" s="199">
        <v>0</v>
      </c>
      <c r="D150" s="199">
        <v>-21.601282204595996</v>
      </c>
      <c r="E150" s="199">
        <v>0</v>
      </c>
      <c r="F150" s="134"/>
      <c r="G150" s="162"/>
    </row>
    <row r="151" spans="1:7" x14ac:dyDescent="0.2">
      <c r="A151" s="201" t="s">
        <v>34</v>
      </c>
      <c r="B151" s="199">
        <v>3098.2690370843047</v>
      </c>
      <c r="C151" s="199">
        <v>226.19592538076336</v>
      </c>
      <c r="D151" s="199">
        <v>113.88755214492124</v>
      </c>
      <c r="E151" s="199">
        <v>3438.3525146099896</v>
      </c>
      <c r="F151" s="135"/>
      <c r="G151" s="162"/>
    </row>
    <row r="152" spans="1:7" x14ac:dyDescent="0.2">
      <c r="A152" s="201" t="s">
        <v>35</v>
      </c>
      <c r="B152" s="199">
        <v>-2245.890016228785</v>
      </c>
      <c r="C152" s="199">
        <v>-208.22035412229189</v>
      </c>
      <c r="D152" s="199">
        <v>-783.32714786755912</v>
      </c>
      <c r="E152" s="199">
        <v>-3237.4375182186363</v>
      </c>
      <c r="F152" s="135"/>
      <c r="G152" s="162"/>
    </row>
    <row r="153" spans="1:7" ht="13.5" thickBot="1" x14ac:dyDescent="0.25">
      <c r="A153" s="202" t="s">
        <v>165</v>
      </c>
      <c r="B153" s="203">
        <v>6540.1903776931522</v>
      </c>
      <c r="C153" s="203">
        <v>927.34902904327078</v>
      </c>
      <c r="D153" s="203">
        <v>2039.2761008749308</v>
      </c>
      <c r="E153" s="203">
        <v>9506.8155076113544</v>
      </c>
      <c r="F153" s="135"/>
      <c r="G153" s="162"/>
    </row>
    <row r="154" spans="1:7" x14ac:dyDescent="0.2">
      <c r="A154" s="201"/>
      <c r="B154" s="201"/>
      <c r="C154" s="201"/>
      <c r="D154" s="201"/>
      <c r="E154" s="201"/>
      <c r="F154" s="135"/>
      <c r="G154" s="162"/>
    </row>
    <row r="155" spans="1:7" x14ac:dyDescent="0.2">
      <c r="A155" s="201"/>
      <c r="B155" s="201"/>
      <c r="C155" s="201"/>
      <c r="D155" s="201"/>
      <c r="E155" s="201"/>
      <c r="F155" s="135"/>
      <c r="G155" s="162"/>
    </row>
    <row r="156" spans="1:7" ht="15" x14ac:dyDescent="0.2">
      <c r="A156" s="192" t="s">
        <v>228</v>
      </c>
      <c r="B156" s="179"/>
      <c r="C156" s="258"/>
      <c r="D156" s="258"/>
      <c r="E156" s="258"/>
      <c r="F156" s="135"/>
      <c r="G156" s="162"/>
    </row>
    <row r="157" spans="1:7" x14ac:dyDescent="0.2">
      <c r="A157" s="182"/>
      <c r="B157" s="182"/>
      <c r="C157" s="182"/>
      <c r="D157" s="182"/>
      <c r="E157" s="182"/>
      <c r="F157" s="135"/>
      <c r="G157" s="162"/>
    </row>
    <row r="158" spans="1:7" ht="15" x14ac:dyDescent="0.2">
      <c r="A158" s="180" t="s">
        <v>21</v>
      </c>
      <c r="B158" s="181" t="s">
        <v>25</v>
      </c>
      <c r="C158" s="181" t="s">
        <v>26</v>
      </c>
      <c r="D158" s="181" t="s">
        <v>27</v>
      </c>
      <c r="E158" s="181" t="s">
        <v>24</v>
      </c>
      <c r="F158" s="135"/>
      <c r="G158" s="162"/>
    </row>
    <row r="159" spans="1:7" x14ac:dyDescent="0.2">
      <c r="A159" s="182"/>
      <c r="B159" s="263"/>
      <c r="C159" s="263"/>
      <c r="D159" s="263"/>
      <c r="E159" s="182"/>
      <c r="F159" s="133"/>
      <c r="G159" s="162"/>
    </row>
    <row r="160" spans="1:7" x14ac:dyDescent="0.2">
      <c r="A160" s="204" t="s">
        <v>240</v>
      </c>
      <c r="B160" s="204">
        <v>201.884425183465</v>
      </c>
      <c r="C160" s="204">
        <v>89.699999999999989</v>
      </c>
      <c r="D160" s="204">
        <v>530.67036880531498</v>
      </c>
      <c r="E160" s="204">
        <v>822.15479398877994</v>
      </c>
      <c r="F160" s="162"/>
      <c r="G160" s="162"/>
    </row>
    <row r="161" spans="1:11" ht="15" x14ac:dyDescent="0.2">
      <c r="A161" s="185" t="s">
        <v>28</v>
      </c>
      <c r="B161" s="205">
        <v>-7.3805253373484705</v>
      </c>
      <c r="C161" s="205">
        <v>7.3805253373484705</v>
      </c>
      <c r="D161" s="205">
        <v>0</v>
      </c>
      <c r="E161" s="206">
        <v>0</v>
      </c>
      <c r="F161" s="163"/>
      <c r="G161" s="162"/>
    </row>
    <row r="162" spans="1:11" x14ac:dyDescent="0.2">
      <c r="A162" s="185" t="s">
        <v>29</v>
      </c>
      <c r="B162" s="205">
        <v>-2.878075724731179</v>
      </c>
      <c r="C162" s="205">
        <v>0</v>
      </c>
      <c r="D162" s="205">
        <v>2.878075724731179</v>
      </c>
      <c r="E162" s="206">
        <v>0</v>
      </c>
      <c r="F162" s="162"/>
      <c r="G162" s="162"/>
    </row>
    <row r="163" spans="1:11" x14ac:dyDescent="0.2">
      <c r="A163" s="185" t="s">
        <v>30</v>
      </c>
      <c r="B163" s="205">
        <v>0</v>
      </c>
      <c r="C163" s="205">
        <v>-20.731928931637572</v>
      </c>
      <c r="D163" s="205">
        <v>20.731928931637572</v>
      </c>
      <c r="E163" s="206">
        <v>0</v>
      </c>
      <c r="F163" s="162"/>
      <c r="G163" s="162"/>
    </row>
    <row r="164" spans="1:11" ht="15" x14ac:dyDescent="0.2">
      <c r="A164" s="185" t="s">
        <v>31</v>
      </c>
      <c r="B164" s="205">
        <v>0</v>
      </c>
      <c r="C164" s="205">
        <v>1.0145813624724931</v>
      </c>
      <c r="D164" s="205">
        <v>-1.0145813624724931</v>
      </c>
      <c r="E164" s="206">
        <v>0</v>
      </c>
      <c r="F164" s="163"/>
      <c r="G164" s="162"/>
    </row>
    <row r="165" spans="1:11" x14ac:dyDescent="0.2">
      <c r="A165" s="185" t="s">
        <v>32</v>
      </c>
      <c r="B165" s="205">
        <v>22.055723006000548</v>
      </c>
      <c r="C165" s="205">
        <v>-22.055723006000548</v>
      </c>
      <c r="D165" s="205">
        <v>0</v>
      </c>
      <c r="E165" s="264">
        <v>0</v>
      </c>
      <c r="F165" s="91"/>
      <c r="G165" s="162"/>
    </row>
    <row r="166" spans="1:11" x14ac:dyDescent="0.2">
      <c r="A166" s="185" t="s">
        <v>33</v>
      </c>
      <c r="B166" s="205">
        <v>1.80476808890017</v>
      </c>
      <c r="C166" s="205">
        <v>0</v>
      </c>
      <c r="D166" s="205">
        <v>-1.80476808890017</v>
      </c>
      <c r="E166" s="264">
        <v>0</v>
      </c>
      <c r="F166" s="93"/>
      <c r="G166" s="162"/>
      <c r="K166" s="34" t="s">
        <v>3</v>
      </c>
    </row>
    <row r="167" spans="1:11" x14ac:dyDescent="0.2">
      <c r="A167" s="187" t="s">
        <v>139</v>
      </c>
      <c r="B167" s="205">
        <v>19.211541392440349</v>
      </c>
      <c r="C167" s="205">
        <v>4.6078750225982379</v>
      </c>
      <c r="D167" s="205">
        <v>3.2377539227812422</v>
      </c>
      <c r="E167" s="206">
        <v>27.05717033781983</v>
      </c>
      <c r="F167" s="164"/>
      <c r="G167" s="162"/>
    </row>
    <row r="168" spans="1:11" x14ac:dyDescent="0.2">
      <c r="A168" s="187" t="s">
        <v>122</v>
      </c>
      <c r="B168" s="205">
        <v>4.0578168954119551</v>
      </c>
      <c r="C168" s="205">
        <v>72.761927082383536</v>
      </c>
      <c r="D168" s="205">
        <v>42.788249658869965</v>
      </c>
      <c r="E168" s="206">
        <v>119.60799363666547</v>
      </c>
      <c r="F168" s="166"/>
      <c r="G168" s="162"/>
    </row>
    <row r="169" spans="1:11" x14ac:dyDescent="0.2">
      <c r="A169" s="187" t="s">
        <v>140</v>
      </c>
      <c r="B169" s="205">
        <v>-7.7199268372049854</v>
      </c>
      <c r="C169" s="205">
        <v>-18.741545376487373</v>
      </c>
      <c r="D169" s="205">
        <v>-70.439262368674491</v>
      </c>
      <c r="E169" s="206">
        <v>-96.900734582366852</v>
      </c>
      <c r="F169" s="166"/>
      <c r="G169" s="162"/>
    </row>
    <row r="170" spans="1:11" x14ac:dyDescent="0.2">
      <c r="A170" s="187" t="s">
        <v>123</v>
      </c>
      <c r="B170" s="205">
        <v>-32.718633598808722</v>
      </c>
      <c r="C170" s="205">
        <v>-8.0554996735352127</v>
      </c>
      <c r="D170" s="205">
        <v>-12.505127481446545</v>
      </c>
      <c r="E170" s="206">
        <v>-53.279260753790474</v>
      </c>
      <c r="F170" s="166"/>
      <c r="G170" s="162"/>
    </row>
    <row r="171" spans="1:11" x14ac:dyDescent="0.2">
      <c r="A171" s="187" t="s">
        <v>120</v>
      </c>
      <c r="B171" s="205">
        <v>-4.1717181120829387</v>
      </c>
      <c r="C171" s="205">
        <v>-2.1869093729707227</v>
      </c>
      <c r="D171" s="205">
        <v>-2.7670061516324491</v>
      </c>
      <c r="E171" s="206">
        <v>-9.1256336366861106</v>
      </c>
      <c r="F171" s="166"/>
      <c r="G171" s="162"/>
    </row>
    <row r="172" spans="1:11" x14ac:dyDescent="0.2">
      <c r="A172" s="187" t="s">
        <v>121</v>
      </c>
      <c r="B172" s="205">
        <v>-7.3782254201898351E-2</v>
      </c>
      <c r="C172" s="205">
        <v>-3.2518433132307255E-2</v>
      </c>
      <c r="D172" s="205">
        <v>0</v>
      </c>
      <c r="E172" s="206">
        <v>-0.10630068733420561</v>
      </c>
      <c r="F172" s="167"/>
      <c r="G172" s="162"/>
      <c r="H172" s="34" t="s">
        <v>3</v>
      </c>
    </row>
    <row r="173" spans="1:11" x14ac:dyDescent="0.2">
      <c r="A173" s="182" t="s">
        <v>36</v>
      </c>
      <c r="B173" s="205">
        <v>3.4147596997897902</v>
      </c>
      <c r="C173" s="205">
        <v>-3.994882337323606</v>
      </c>
      <c r="D173" s="205">
        <v>3.5179886442473212</v>
      </c>
      <c r="E173" s="206">
        <v>2.9378660067135054</v>
      </c>
      <c r="F173" s="167"/>
      <c r="G173" s="162"/>
    </row>
    <row r="174" spans="1:11" ht="13.5" thickBot="1" x14ac:dyDescent="0.25">
      <c r="A174" s="207" t="s">
        <v>241</v>
      </c>
      <c r="B174" s="207">
        <v>197.48637240162964</v>
      </c>
      <c r="C174" s="207">
        <v>99.665901673715382</v>
      </c>
      <c r="D174" s="207">
        <v>515.29362023445617</v>
      </c>
      <c r="E174" s="207">
        <v>812.24589430980109</v>
      </c>
      <c r="F174" s="167"/>
      <c r="G174" s="162"/>
    </row>
    <row r="175" spans="1:11" x14ac:dyDescent="0.2">
      <c r="A175" s="189" t="s">
        <v>173</v>
      </c>
      <c r="B175" s="208">
        <v>-0.363507788389</v>
      </c>
      <c r="C175" s="208">
        <v>-32.145473576409003</v>
      </c>
      <c r="D175" s="208">
        <v>32.508981364798004</v>
      </c>
      <c r="E175" s="208">
        <v>0</v>
      </c>
      <c r="F175" s="167"/>
      <c r="G175" s="162"/>
    </row>
    <row r="176" spans="1:11" x14ac:dyDescent="0.2">
      <c r="A176" s="182"/>
      <c r="B176" s="182"/>
      <c r="C176" s="182"/>
      <c r="D176" s="182"/>
      <c r="E176" s="182"/>
      <c r="F176" s="167"/>
      <c r="G176" s="162"/>
    </row>
    <row r="177" spans="1:11" x14ac:dyDescent="0.2">
      <c r="A177" s="201"/>
      <c r="B177" s="201"/>
      <c r="C177" s="201"/>
      <c r="D177" s="201"/>
      <c r="E177" s="201"/>
      <c r="F177" s="167"/>
      <c r="G177" s="162"/>
    </row>
    <row r="178" spans="1:11" ht="15" x14ac:dyDescent="0.2">
      <c r="A178" s="192" t="s">
        <v>214</v>
      </c>
      <c r="B178" s="179"/>
      <c r="C178" s="258"/>
      <c r="D178" s="258"/>
      <c r="E178" s="258"/>
      <c r="F178" s="167"/>
      <c r="G178" s="162"/>
    </row>
    <row r="179" spans="1:11" x14ac:dyDescent="0.2">
      <c r="A179" s="209"/>
      <c r="B179" s="209"/>
      <c r="C179" s="209"/>
      <c r="D179" s="209"/>
      <c r="E179" s="209"/>
      <c r="F179" s="167"/>
      <c r="G179" s="162"/>
    </row>
    <row r="180" spans="1:11" ht="15" x14ac:dyDescent="0.2">
      <c r="A180" s="180" t="s">
        <v>21</v>
      </c>
      <c r="B180" s="181" t="s">
        <v>25</v>
      </c>
      <c r="C180" s="181" t="s">
        <v>26</v>
      </c>
      <c r="D180" s="181" t="s">
        <v>27</v>
      </c>
      <c r="E180" s="181" t="s">
        <v>24</v>
      </c>
      <c r="F180" s="167"/>
      <c r="G180" s="162"/>
    </row>
    <row r="181" spans="1:11" x14ac:dyDescent="0.2">
      <c r="A181" s="182"/>
      <c r="B181" s="212"/>
      <c r="C181" s="212"/>
      <c r="D181" s="212"/>
      <c r="E181" s="212"/>
      <c r="F181" s="93"/>
      <c r="G181" s="162"/>
    </row>
    <row r="182" spans="1:11" x14ac:dyDescent="0.2">
      <c r="A182" s="213" t="s">
        <v>240</v>
      </c>
      <c r="B182" s="204">
        <v>166.13359924656365</v>
      </c>
      <c r="C182" s="204">
        <v>149.97311535546007</v>
      </c>
      <c r="D182" s="204">
        <v>829.70098982692502</v>
      </c>
      <c r="E182" s="204">
        <v>1145.8077044289487</v>
      </c>
      <c r="F182" s="168"/>
      <c r="G182" s="162"/>
    </row>
    <row r="183" spans="1:11" x14ac:dyDescent="0.2">
      <c r="A183" s="185" t="s">
        <v>28</v>
      </c>
      <c r="B183" s="205">
        <v>-7.8070122519870653</v>
      </c>
      <c r="C183" s="205">
        <v>7.8070122519870653</v>
      </c>
      <c r="D183" s="205">
        <v>0</v>
      </c>
      <c r="E183" s="206">
        <v>0</v>
      </c>
      <c r="F183" s="162"/>
      <c r="G183" s="162"/>
    </row>
    <row r="184" spans="1:11" ht="15" x14ac:dyDescent="0.2">
      <c r="A184" s="185" t="s">
        <v>29</v>
      </c>
      <c r="B184" s="205">
        <v>-3.5425148330984322</v>
      </c>
      <c r="C184" s="205">
        <v>0</v>
      </c>
      <c r="D184" s="205">
        <v>3.5425148330984322</v>
      </c>
      <c r="E184" s="206">
        <v>0</v>
      </c>
      <c r="F184" s="163"/>
      <c r="G184" s="162"/>
    </row>
    <row r="185" spans="1:11" x14ac:dyDescent="0.2">
      <c r="A185" s="185" t="s">
        <v>30</v>
      </c>
      <c r="B185" s="205">
        <v>0</v>
      </c>
      <c r="C185" s="205">
        <v>-65.596735550875465</v>
      </c>
      <c r="D185" s="205">
        <v>65.596735550875465</v>
      </c>
      <c r="E185" s="206">
        <v>0</v>
      </c>
      <c r="F185" s="162"/>
      <c r="G185" s="162"/>
    </row>
    <row r="186" spans="1:11" x14ac:dyDescent="0.2">
      <c r="A186" s="185" t="s">
        <v>31</v>
      </c>
      <c r="B186" s="205">
        <v>0</v>
      </c>
      <c r="C186" s="205">
        <v>1.4406667611326947</v>
      </c>
      <c r="D186" s="205">
        <v>-1.4406667611326947</v>
      </c>
      <c r="E186" s="206">
        <v>0</v>
      </c>
      <c r="F186" s="94"/>
      <c r="G186" s="162"/>
    </row>
    <row r="187" spans="1:11" x14ac:dyDescent="0.2">
      <c r="A187" s="185" t="s">
        <v>32</v>
      </c>
      <c r="B187" s="205">
        <v>22.630875648429765</v>
      </c>
      <c r="C187" s="205">
        <v>-22.630875648429765</v>
      </c>
      <c r="D187" s="205">
        <v>0</v>
      </c>
      <c r="E187" s="264">
        <v>0</v>
      </c>
      <c r="F187" s="162"/>
      <c r="G187" s="162"/>
    </row>
    <row r="188" spans="1:11" x14ac:dyDescent="0.2">
      <c r="A188" s="185" t="s">
        <v>33</v>
      </c>
      <c r="B188" s="205">
        <v>1.3527163164997729</v>
      </c>
      <c r="C188" s="205">
        <v>0</v>
      </c>
      <c r="D188" s="205">
        <v>-1.3527163164997729</v>
      </c>
      <c r="E188" s="264">
        <v>0</v>
      </c>
      <c r="F188" s="169"/>
      <c r="G188" s="162"/>
    </row>
    <row r="189" spans="1:11" x14ac:dyDescent="0.2">
      <c r="A189" s="187" t="s">
        <v>139</v>
      </c>
      <c r="B189" s="205">
        <v>10.245082820288149</v>
      </c>
      <c r="C189" s="205">
        <v>2.5442433537483597</v>
      </c>
      <c r="D189" s="205">
        <v>0.49210546750903622</v>
      </c>
      <c r="E189" s="206">
        <v>13.281431641545545</v>
      </c>
      <c r="F189" s="169"/>
      <c r="G189" s="162"/>
    </row>
    <row r="190" spans="1:11" x14ac:dyDescent="0.2">
      <c r="A190" s="187" t="s">
        <v>122</v>
      </c>
      <c r="B190" s="205">
        <v>17.652784231900419</v>
      </c>
      <c r="C190" s="205">
        <v>68.420612097296157</v>
      </c>
      <c r="D190" s="205">
        <v>76.936763471724902</v>
      </c>
      <c r="E190" s="206">
        <v>163.01015980092149</v>
      </c>
      <c r="F190" s="169"/>
      <c r="G190" s="162"/>
    </row>
    <row r="191" spans="1:11" x14ac:dyDescent="0.2">
      <c r="A191" s="187" t="s">
        <v>140</v>
      </c>
      <c r="B191" s="205">
        <v>-41.537978672517582</v>
      </c>
      <c r="C191" s="205">
        <v>-16.200207452712874</v>
      </c>
      <c r="D191" s="205">
        <v>-66.684493154089907</v>
      </c>
      <c r="E191" s="206">
        <v>-124.42267927932036</v>
      </c>
      <c r="F191" s="169"/>
      <c r="G191" s="162"/>
    </row>
    <row r="192" spans="1:11" x14ac:dyDescent="0.2">
      <c r="A192" s="187" t="s">
        <v>123</v>
      </c>
      <c r="B192" s="205">
        <v>-2.3233874406594075</v>
      </c>
      <c r="C192" s="205">
        <v>-0.49245811771000714</v>
      </c>
      <c r="D192" s="205">
        <v>-2.3230384080468918</v>
      </c>
      <c r="E192" s="206">
        <v>-5.1388839664163068</v>
      </c>
      <c r="F192" s="169"/>
      <c r="G192" s="162"/>
      <c r="K192" s="34" t="s">
        <v>3</v>
      </c>
    </row>
    <row r="193" spans="1:10" x14ac:dyDescent="0.2">
      <c r="A193" s="187" t="s">
        <v>120</v>
      </c>
      <c r="B193" s="205">
        <v>-5.8404228396902829</v>
      </c>
      <c r="C193" s="205">
        <v>-4.8143391319574977</v>
      </c>
      <c r="D193" s="205">
        <v>-26.717782848223852</v>
      </c>
      <c r="E193" s="206">
        <v>-37.372544819871635</v>
      </c>
      <c r="F193" s="169"/>
      <c r="G193" s="162"/>
    </row>
    <row r="194" spans="1:10" x14ac:dyDescent="0.2">
      <c r="A194" s="187" t="s">
        <v>121</v>
      </c>
      <c r="B194" s="205">
        <v>-2.6402160912043402</v>
      </c>
      <c r="C194" s="205">
        <v>-1.7909097025538014</v>
      </c>
      <c r="D194" s="205">
        <v>0</v>
      </c>
      <c r="E194" s="206">
        <v>-4.4311257937581416</v>
      </c>
      <c r="F194" s="169"/>
      <c r="G194" s="162"/>
    </row>
    <row r="195" spans="1:10" x14ac:dyDescent="0.2">
      <c r="A195" s="182" t="s">
        <v>36</v>
      </c>
      <c r="B195" s="205">
        <v>-13.517744739273187</v>
      </c>
      <c r="C195" s="205">
        <v>3.3027663619015701</v>
      </c>
      <c r="D195" s="205">
        <v>16.868178871182224</v>
      </c>
      <c r="E195" s="206">
        <v>6.6532004938106066</v>
      </c>
      <c r="F195" s="169"/>
      <c r="G195" s="162"/>
    </row>
    <row r="196" spans="1:10" ht="13.5" thickBot="1" x14ac:dyDescent="0.25">
      <c r="A196" s="188" t="s">
        <v>242</v>
      </c>
      <c r="B196" s="207">
        <v>140.80578139525147</v>
      </c>
      <c r="C196" s="207">
        <v>121.96289057728649</v>
      </c>
      <c r="D196" s="207">
        <v>894.61859053332205</v>
      </c>
      <c r="E196" s="207">
        <v>1157.2872625058599</v>
      </c>
      <c r="F196" s="169"/>
      <c r="G196" s="162"/>
    </row>
    <row r="197" spans="1:10" x14ac:dyDescent="0.2">
      <c r="A197" s="189" t="s">
        <v>173</v>
      </c>
      <c r="B197" s="208">
        <v>-0.16690161983577459</v>
      </c>
      <c r="C197" s="208">
        <v>-27.331858137057608</v>
      </c>
      <c r="D197" s="208">
        <v>27.498759756893385</v>
      </c>
      <c r="E197" s="208">
        <v>0</v>
      </c>
      <c r="F197" s="169"/>
      <c r="G197" s="162"/>
    </row>
    <row r="198" spans="1:10" x14ac:dyDescent="0.2">
      <c r="A198" s="209"/>
      <c r="B198" s="209"/>
      <c r="C198" s="209"/>
      <c r="D198" s="209"/>
      <c r="E198" s="209"/>
      <c r="F198" s="169"/>
      <c r="G198" s="162"/>
    </row>
    <row r="199" spans="1:10" x14ac:dyDescent="0.2">
      <c r="A199" s="179"/>
      <c r="B199" s="179"/>
      <c r="C199" s="191"/>
      <c r="D199" s="191"/>
      <c r="E199" s="191"/>
      <c r="F199" s="169"/>
      <c r="G199" s="162"/>
    </row>
    <row r="200" spans="1:10" ht="15" x14ac:dyDescent="0.2">
      <c r="A200" s="192">
        <v>2021</v>
      </c>
      <c r="B200" s="179"/>
      <c r="C200" s="191"/>
      <c r="D200" s="191"/>
      <c r="E200" s="191"/>
      <c r="F200" s="169"/>
      <c r="G200" s="162"/>
    </row>
    <row r="201" spans="1:10" x14ac:dyDescent="0.2">
      <c r="A201" s="182"/>
      <c r="B201" s="182"/>
      <c r="C201" s="182"/>
      <c r="D201" s="182"/>
      <c r="E201" s="182"/>
      <c r="F201" s="94"/>
      <c r="G201" s="162"/>
      <c r="J201" s="34" t="s">
        <v>3</v>
      </c>
    </row>
    <row r="202" spans="1:10" ht="15" x14ac:dyDescent="0.2">
      <c r="A202" s="180" t="s">
        <v>21</v>
      </c>
      <c r="B202" s="181" t="s">
        <v>25</v>
      </c>
      <c r="C202" s="181" t="s">
        <v>26</v>
      </c>
      <c r="D202" s="181" t="s">
        <v>27</v>
      </c>
      <c r="E202" s="181" t="s">
        <v>24</v>
      </c>
      <c r="F202" s="94"/>
      <c r="G202" s="162"/>
    </row>
    <row r="203" spans="1:10" ht="15" x14ac:dyDescent="0.2">
      <c r="A203" s="182"/>
      <c r="B203" s="210"/>
      <c r="C203" s="210"/>
      <c r="D203" s="210"/>
      <c r="E203" s="182"/>
      <c r="F203" s="163"/>
      <c r="G203" s="162"/>
    </row>
    <row r="204" spans="1:10" x14ac:dyDescent="0.2">
      <c r="A204" s="204" t="s">
        <v>174</v>
      </c>
      <c r="B204" s="204">
        <v>166.13359924656365</v>
      </c>
      <c r="C204" s="204">
        <v>149.97311535546007</v>
      </c>
      <c r="D204" s="204">
        <v>829.70098982692502</v>
      </c>
      <c r="E204" s="204">
        <v>1145.8077044289487</v>
      </c>
      <c r="F204" s="162"/>
      <c r="G204" s="162"/>
    </row>
    <row r="205" spans="1:10" x14ac:dyDescent="0.2">
      <c r="A205" s="185" t="s">
        <v>28</v>
      </c>
      <c r="B205" s="205">
        <v>-27.237877498365414</v>
      </c>
      <c r="C205" s="205">
        <v>27.237877498365414</v>
      </c>
      <c r="D205" s="205">
        <v>0</v>
      </c>
      <c r="E205" s="206">
        <v>0</v>
      </c>
      <c r="F205" s="93"/>
      <c r="G205" s="162"/>
    </row>
    <row r="206" spans="1:10" x14ac:dyDescent="0.2">
      <c r="A206" s="185" t="s">
        <v>29</v>
      </c>
      <c r="B206" s="205">
        <v>-9.3028202750741009</v>
      </c>
      <c r="C206" s="205">
        <v>0</v>
      </c>
      <c r="D206" s="205">
        <v>9.3028202750741009</v>
      </c>
      <c r="E206" s="206">
        <v>0</v>
      </c>
      <c r="F206" s="170"/>
      <c r="G206" s="162"/>
    </row>
    <row r="207" spans="1:10" x14ac:dyDescent="0.2">
      <c r="A207" s="185" t="s">
        <v>30</v>
      </c>
      <c r="B207" s="205">
        <v>0</v>
      </c>
      <c r="C207" s="205">
        <v>-173.35885999618611</v>
      </c>
      <c r="D207" s="205">
        <v>173.35885999618611</v>
      </c>
      <c r="E207" s="206">
        <v>0</v>
      </c>
      <c r="F207" s="167"/>
      <c r="G207" s="162"/>
    </row>
    <row r="208" spans="1:10" x14ac:dyDescent="0.2">
      <c r="A208" s="185" t="s">
        <v>31</v>
      </c>
      <c r="B208" s="205">
        <v>0</v>
      </c>
      <c r="C208" s="205">
        <v>2.4091477004604531</v>
      </c>
      <c r="D208" s="205">
        <v>-2.4091477004604531</v>
      </c>
      <c r="E208" s="206">
        <v>0</v>
      </c>
      <c r="F208" s="167"/>
      <c r="G208" s="162"/>
    </row>
    <row r="209" spans="1:7" x14ac:dyDescent="0.2">
      <c r="A209" s="185" t="s">
        <v>32</v>
      </c>
      <c r="B209" s="205">
        <v>100.09908538387907</v>
      </c>
      <c r="C209" s="205">
        <v>-100.09919338387908</v>
      </c>
      <c r="D209" s="205">
        <v>0</v>
      </c>
      <c r="E209" s="211">
        <v>0</v>
      </c>
      <c r="F209" s="167"/>
      <c r="G209" s="162"/>
    </row>
    <row r="210" spans="1:7" x14ac:dyDescent="0.2">
      <c r="A210" s="185" t="s">
        <v>33</v>
      </c>
      <c r="B210" s="205">
        <v>4.9338160600875067</v>
      </c>
      <c r="C210" s="205">
        <v>0</v>
      </c>
      <c r="D210" s="205">
        <v>-4.9302760600875075</v>
      </c>
      <c r="E210" s="211">
        <v>0</v>
      </c>
      <c r="F210" s="167"/>
      <c r="G210" s="162"/>
    </row>
    <row r="211" spans="1:7" x14ac:dyDescent="0.2">
      <c r="A211" s="187" t="s">
        <v>139</v>
      </c>
      <c r="B211" s="205">
        <v>77.874156454179939</v>
      </c>
      <c r="C211" s="205">
        <v>21.129730941665386</v>
      </c>
      <c r="D211" s="205">
        <v>6.460519677888346</v>
      </c>
      <c r="E211" s="206">
        <v>105.46440707373367</v>
      </c>
      <c r="F211" s="167"/>
      <c r="G211" s="162"/>
    </row>
    <row r="212" spans="1:7" x14ac:dyDescent="0.2">
      <c r="A212" s="187" t="s">
        <v>122</v>
      </c>
      <c r="B212" s="205">
        <v>33.322461897768669</v>
      </c>
      <c r="C212" s="205">
        <v>218.68125306058795</v>
      </c>
      <c r="D212" s="205">
        <v>224.15188637899348</v>
      </c>
      <c r="E212" s="206">
        <v>476.15560133735011</v>
      </c>
      <c r="F212" s="167"/>
      <c r="G212" s="162"/>
    </row>
    <row r="213" spans="1:7" x14ac:dyDescent="0.2">
      <c r="A213" s="187" t="s">
        <v>140</v>
      </c>
      <c r="B213" s="205">
        <v>-110.16126509349088</v>
      </c>
      <c r="C213" s="205">
        <v>-47.523785337048487</v>
      </c>
      <c r="D213" s="205">
        <v>-868.20512607137402</v>
      </c>
      <c r="E213" s="206">
        <v>-1025.8901765019134</v>
      </c>
      <c r="F213" s="167"/>
      <c r="G213" s="162"/>
    </row>
    <row r="214" spans="1:7" x14ac:dyDescent="0.2">
      <c r="A214" s="187" t="s">
        <v>123</v>
      </c>
      <c r="B214" s="205">
        <v>-47.109516685934345</v>
      </c>
      <c r="C214" s="205">
        <v>-11.101618098879159</v>
      </c>
      <c r="D214" s="205">
        <v>-94.584503035746792</v>
      </c>
      <c r="E214" s="206">
        <v>-152.7956378205603</v>
      </c>
      <c r="F214" s="167"/>
      <c r="G214" s="162"/>
    </row>
    <row r="215" spans="1:7" x14ac:dyDescent="0.2">
      <c r="A215" s="187" t="s">
        <v>120</v>
      </c>
      <c r="B215" s="205">
        <v>-6.9519810344007809</v>
      </c>
      <c r="C215" s="205">
        <v>-5.2236578378263498</v>
      </c>
      <c r="D215" s="205">
        <v>-8.2782767469182659</v>
      </c>
      <c r="E215" s="206">
        <v>-20.453915619145398</v>
      </c>
      <c r="F215" s="167"/>
      <c r="G215" s="162"/>
    </row>
    <row r="216" spans="1:7" x14ac:dyDescent="0.2">
      <c r="A216" s="187" t="s">
        <v>121</v>
      </c>
      <c r="B216" s="205">
        <v>-2.5704955743678872</v>
      </c>
      <c r="C216" s="205">
        <v>-1.6985070166344569</v>
      </c>
      <c r="D216" s="205">
        <v>0</v>
      </c>
      <c r="E216" s="206">
        <v>-4.2690025910023444</v>
      </c>
      <c r="F216" s="167"/>
      <c r="G216" s="162"/>
    </row>
    <row r="217" spans="1:7" x14ac:dyDescent="0.2">
      <c r="A217" s="182" t="s">
        <v>36</v>
      </c>
      <c r="B217" s="205">
        <v>22.855262302619828</v>
      </c>
      <c r="C217" s="205">
        <v>9.3652854051323793</v>
      </c>
      <c r="D217" s="205">
        <v>266.10262226483542</v>
      </c>
      <c r="E217" s="206">
        <v>298.32316997258761</v>
      </c>
      <c r="F217" s="167"/>
      <c r="G217" s="162"/>
    </row>
    <row r="218" spans="1:7" ht="13.5" thickBot="1" x14ac:dyDescent="0.25">
      <c r="A218" s="207" t="s">
        <v>194</v>
      </c>
      <c r="B218" s="207">
        <v>201.8844251834652</v>
      </c>
      <c r="C218" s="207">
        <v>89.790788291218007</v>
      </c>
      <c r="D218" s="207">
        <v>530.67036880531532</v>
      </c>
      <c r="E218" s="207">
        <v>822.24215027999855</v>
      </c>
      <c r="F218" s="167"/>
      <c r="G218" s="162"/>
    </row>
    <row r="219" spans="1:7" x14ac:dyDescent="0.2">
      <c r="A219" s="189" t="s">
        <v>173</v>
      </c>
      <c r="B219" s="208">
        <v>-0.53906799999999999</v>
      </c>
      <c r="C219" s="208">
        <v>-51.376978000000001</v>
      </c>
      <c r="D219" s="208">
        <v>51.916046000000001</v>
      </c>
      <c r="E219" s="208">
        <v>0</v>
      </c>
      <c r="F219" s="167"/>
      <c r="G219" s="162"/>
    </row>
    <row r="220" spans="1:7" x14ac:dyDescent="0.2">
      <c r="A220" s="182"/>
      <c r="B220" s="182"/>
      <c r="C220" s="182"/>
      <c r="D220" s="182"/>
      <c r="E220" s="182"/>
      <c r="F220" s="93"/>
      <c r="G220" s="162"/>
    </row>
    <row r="221" spans="1:7" x14ac:dyDescent="0.2">
      <c r="A221" s="182"/>
      <c r="B221" s="182"/>
      <c r="C221" s="182"/>
      <c r="D221" s="182"/>
      <c r="E221" s="182"/>
      <c r="F221" s="93"/>
      <c r="G221" s="162"/>
    </row>
    <row r="222" spans="1:7" x14ac:dyDescent="0.2">
      <c r="A222" s="201"/>
      <c r="B222" s="201"/>
      <c r="C222" s="201"/>
      <c r="D222" s="201"/>
      <c r="E222" s="201"/>
      <c r="F222" s="162"/>
      <c r="G222" s="162"/>
    </row>
    <row r="223" spans="1:7" ht="15" x14ac:dyDescent="0.2">
      <c r="A223" s="192">
        <v>2020</v>
      </c>
      <c r="B223" s="179"/>
      <c r="C223" s="191"/>
      <c r="D223" s="191"/>
      <c r="E223" s="191"/>
      <c r="F223" s="161"/>
      <c r="G223" s="162"/>
    </row>
    <row r="224" spans="1:7" x14ac:dyDescent="0.2">
      <c r="A224" s="209"/>
      <c r="B224" s="209"/>
      <c r="C224" s="209"/>
      <c r="D224" s="209"/>
      <c r="E224" s="209"/>
      <c r="F224" s="136"/>
      <c r="G224" s="162"/>
    </row>
    <row r="225" spans="1:7" ht="15" x14ac:dyDescent="0.2">
      <c r="A225" s="180" t="s">
        <v>21</v>
      </c>
      <c r="B225" s="181" t="s">
        <v>25</v>
      </c>
      <c r="C225" s="181" t="s">
        <v>26</v>
      </c>
      <c r="D225" s="181" t="s">
        <v>27</v>
      </c>
      <c r="E225" s="181" t="s">
        <v>24</v>
      </c>
      <c r="F225" s="171"/>
      <c r="G225" s="162"/>
    </row>
    <row r="226" spans="1:7" x14ac:dyDescent="0.2">
      <c r="A226" s="182"/>
      <c r="B226" s="212"/>
      <c r="C226" s="212"/>
      <c r="D226" s="212"/>
      <c r="E226" s="212"/>
      <c r="F226" s="172"/>
      <c r="G226" s="162"/>
    </row>
    <row r="227" spans="1:7" x14ac:dyDescent="0.2">
      <c r="A227" s="213" t="s">
        <v>141</v>
      </c>
      <c r="B227" s="204">
        <v>143.67784998510595</v>
      </c>
      <c r="C227" s="204">
        <v>172.82929276199394</v>
      </c>
      <c r="D227" s="204">
        <v>493.63919673302934</v>
      </c>
      <c r="E227" s="204">
        <v>810.1463394801292</v>
      </c>
      <c r="F227" s="174"/>
      <c r="G227" s="162"/>
    </row>
    <row r="228" spans="1:7" x14ac:dyDescent="0.2">
      <c r="A228" s="185" t="s">
        <v>28</v>
      </c>
      <c r="B228" s="205">
        <v>-33.656619235858052</v>
      </c>
      <c r="C228" s="205">
        <v>33.656619235858052</v>
      </c>
      <c r="D228" s="205">
        <v>0</v>
      </c>
      <c r="E228" s="206">
        <v>0</v>
      </c>
      <c r="F228" s="174"/>
      <c r="G228" s="162"/>
    </row>
    <row r="229" spans="1:7" x14ac:dyDescent="0.2">
      <c r="A229" s="185" t="s">
        <v>29</v>
      </c>
      <c r="B229" s="205">
        <v>-10.217061547039215</v>
      </c>
      <c r="C229" s="205">
        <v>0</v>
      </c>
      <c r="D229" s="205">
        <v>10.217061547039215</v>
      </c>
      <c r="E229" s="206">
        <v>0</v>
      </c>
      <c r="F229" s="174"/>
      <c r="G229" s="162"/>
    </row>
    <row r="230" spans="1:7" x14ac:dyDescent="0.2">
      <c r="A230" s="185" t="s">
        <v>30</v>
      </c>
      <c r="B230" s="205">
        <v>0</v>
      </c>
      <c r="C230" s="205">
        <v>-198.83775110076306</v>
      </c>
      <c r="D230" s="205">
        <v>198.83775110076306</v>
      </c>
      <c r="E230" s="206">
        <v>0</v>
      </c>
      <c r="F230" s="174"/>
      <c r="G230" s="162"/>
    </row>
    <row r="231" spans="1:7" x14ac:dyDescent="0.2">
      <c r="A231" s="185" t="s">
        <v>31</v>
      </c>
      <c r="B231" s="205">
        <v>0</v>
      </c>
      <c r="C231" s="205">
        <v>5.5783424503703811</v>
      </c>
      <c r="D231" s="205">
        <v>-5.5783424503703811</v>
      </c>
      <c r="E231" s="206">
        <v>0</v>
      </c>
      <c r="F231" s="174"/>
      <c r="G231" s="162"/>
    </row>
    <row r="232" spans="1:7" x14ac:dyDescent="0.2">
      <c r="A232" s="185" t="s">
        <v>32</v>
      </c>
      <c r="B232" s="205">
        <v>115.26748809434943</v>
      </c>
      <c r="C232" s="205">
        <v>-115.26748809434943</v>
      </c>
      <c r="D232" s="205">
        <v>0</v>
      </c>
      <c r="E232" s="211">
        <v>0</v>
      </c>
      <c r="F232" s="174"/>
      <c r="G232" s="162"/>
    </row>
    <row r="233" spans="1:7" x14ac:dyDescent="0.2">
      <c r="A233" s="185" t="s">
        <v>33</v>
      </c>
      <c r="B233" s="205">
        <v>10.25625180885015</v>
      </c>
      <c r="C233" s="205">
        <v>0</v>
      </c>
      <c r="D233" s="205">
        <v>-10.25625180885015</v>
      </c>
      <c r="E233" s="211">
        <v>0</v>
      </c>
      <c r="F233" s="174"/>
      <c r="G233" s="162"/>
    </row>
    <row r="234" spans="1:7" x14ac:dyDescent="0.2">
      <c r="A234" s="187" t="s">
        <v>139</v>
      </c>
      <c r="B234" s="205">
        <v>39.530876888810511</v>
      </c>
      <c r="C234" s="205">
        <v>61.340006120872523</v>
      </c>
      <c r="D234" s="205">
        <v>72.50978533990903</v>
      </c>
      <c r="E234" s="206">
        <v>173.38066834959207</v>
      </c>
      <c r="F234" s="174"/>
      <c r="G234" s="162"/>
    </row>
    <row r="235" spans="1:7" x14ac:dyDescent="0.2">
      <c r="A235" s="187" t="s">
        <v>122</v>
      </c>
      <c r="B235" s="205">
        <v>20.417013583210554</v>
      </c>
      <c r="C235" s="205">
        <v>202.76793695992214</v>
      </c>
      <c r="D235" s="205">
        <v>201.1094087546698</v>
      </c>
      <c r="E235" s="206">
        <v>424.29435929780249</v>
      </c>
      <c r="F235" s="174"/>
      <c r="G235" s="162"/>
    </row>
    <row r="236" spans="1:7" x14ac:dyDescent="0.2">
      <c r="A236" s="187" t="s">
        <v>140</v>
      </c>
      <c r="B236" s="205">
        <v>-145.12290074791053</v>
      </c>
      <c r="C236" s="205">
        <v>-32.481519687303631</v>
      </c>
      <c r="D236" s="205">
        <v>-113.43073495128513</v>
      </c>
      <c r="E236" s="206">
        <v>-291.0351553864993</v>
      </c>
      <c r="F236" s="174"/>
      <c r="G236" s="162"/>
    </row>
    <row r="237" spans="1:7" x14ac:dyDescent="0.2">
      <c r="A237" s="187" t="s">
        <v>123</v>
      </c>
      <c r="B237" s="205">
        <v>-9.1285645688132799</v>
      </c>
      <c r="C237" s="205">
        <v>-5.9883784354418665</v>
      </c>
      <c r="D237" s="205">
        <v>-13.438144287414186</v>
      </c>
      <c r="E237" s="206">
        <v>-28.555087291669331</v>
      </c>
      <c r="F237" s="174"/>
      <c r="G237" s="162"/>
    </row>
    <row r="238" spans="1:7" x14ac:dyDescent="0.2">
      <c r="A238" s="187" t="s">
        <v>120</v>
      </c>
      <c r="B238" s="205">
        <v>8.2471406512096532</v>
      </c>
      <c r="C238" s="205">
        <v>7.4737681284470305</v>
      </c>
      <c r="D238" s="205">
        <v>28.264236147506605</v>
      </c>
      <c r="E238" s="206">
        <v>43.98514492716329</v>
      </c>
      <c r="F238" s="174"/>
      <c r="G238" s="162"/>
    </row>
    <row r="239" spans="1:7" x14ac:dyDescent="0.2">
      <c r="A239" s="187" t="s">
        <v>121</v>
      </c>
      <c r="B239" s="205">
        <v>16.449605201275872</v>
      </c>
      <c r="C239" s="205">
        <v>23.360232192437145</v>
      </c>
      <c r="D239" s="205">
        <v>0</v>
      </c>
      <c r="E239" s="206">
        <v>39.809837393713018</v>
      </c>
      <c r="F239" s="174"/>
      <c r="G239" s="162"/>
    </row>
    <row r="240" spans="1:7" x14ac:dyDescent="0.2">
      <c r="A240" s="182" t="s">
        <v>36</v>
      </c>
      <c r="B240" s="205">
        <v>10.207549690063052</v>
      </c>
      <c r="C240" s="205">
        <v>-4.5174683646563629</v>
      </c>
      <c r="D240" s="205">
        <v>-32.071935724642216</v>
      </c>
      <c r="E240" s="206">
        <v>-26.281854399235527</v>
      </c>
      <c r="F240" s="171"/>
      <c r="G240" s="162"/>
    </row>
    <row r="241" spans="1:9" ht="13.5" thickBot="1" x14ac:dyDescent="0.25">
      <c r="A241" s="188" t="s">
        <v>164</v>
      </c>
      <c r="B241" s="207">
        <v>166.12862980325411</v>
      </c>
      <c r="C241" s="207">
        <v>150.01359216738686</v>
      </c>
      <c r="D241" s="207">
        <v>829.70203040035494</v>
      </c>
      <c r="E241" s="207">
        <v>1145.8442523709957</v>
      </c>
      <c r="F241" s="162"/>
      <c r="G241" s="162"/>
    </row>
    <row r="242" spans="1:9" ht="15" x14ac:dyDescent="0.2">
      <c r="A242" s="178"/>
      <c r="B242" s="178"/>
      <c r="C242" s="178"/>
      <c r="D242" s="183"/>
      <c r="E242" s="183"/>
      <c r="F242" s="183"/>
      <c r="G242" s="183"/>
      <c r="H242" s="161"/>
      <c r="I242" s="162"/>
    </row>
    <row r="243" spans="1:9" x14ac:dyDescent="0.2">
      <c r="A243" s="178"/>
      <c r="B243" s="178"/>
      <c r="C243" s="178"/>
      <c r="D243" s="178"/>
      <c r="E243" s="183"/>
      <c r="F243" s="183"/>
      <c r="G243" s="183"/>
      <c r="H243" s="136"/>
      <c r="I243" s="162"/>
    </row>
    <row r="244" spans="1:9" ht="15" x14ac:dyDescent="0.2">
      <c r="A244" s="180" t="s">
        <v>21</v>
      </c>
      <c r="B244" s="214"/>
      <c r="C244" s="214" t="s">
        <v>228</v>
      </c>
      <c r="D244" s="214" t="s">
        <v>214</v>
      </c>
      <c r="E244" s="214">
        <v>2021</v>
      </c>
      <c r="F244" s="174"/>
      <c r="G244" s="162"/>
    </row>
    <row r="245" spans="1:9" x14ac:dyDescent="0.2">
      <c r="A245" s="187" t="s">
        <v>179</v>
      </c>
      <c r="B245" s="215"/>
      <c r="C245" s="215">
        <v>-15.376748570858808</v>
      </c>
      <c r="D245" s="215">
        <v>64.917600706397025</v>
      </c>
      <c r="E245" s="186">
        <v>-299.0306210216097</v>
      </c>
      <c r="F245" s="174"/>
      <c r="G245" s="162"/>
    </row>
    <row r="246" spans="1:9" ht="25.5" x14ac:dyDescent="0.2">
      <c r="A246" s="187" t="s">
        <v>180</v>
      </c>
      <c r="B246" s="215"/>
      <c r="C246" s="215">
        <v>5.5678488918800326</v>
      </c>
      <c r="D246" s="215">
        <v>-53.338042629485756</v>
      </c>
      <c r="E246" s="186">
        <v>-24.431501127340482</v>
      </c>
      <c r="F246" s="174"/>
      <c r="G246" s="162"/>
    </row>
    <row r="247" spans="1:9" x14ac:dyDescent="0.2">
      <c r="A247" s="187" t="s">
        <v>181</v>
      </c>
      <c r="B247" s="215"/>
      <c r="C247" s="215">
        <v>53.132487958978786</v>
      </c>
      <c r="D247" s="215">
        <v>62.220441923088728</v>
      </c>
      <c r="E247" s="215">
        <v>1062.5797140889499</v>
      </c>
      <c r="F247" s="174"/>
      <c r="G247" s="162"/>
    </row>
    <row r="248" spans="1:9" x14ac:dyDescent="0.2">
      <c r="A248" s="216" t="s">
        <v>15</v>
      </c>
      <c r="B248" s="217"/>
      <c r="C248" s="217">
        <v>43.32358828000001</v>
      </c>
      <c r="D248" s="217">
        <v>73.8</v>
      </c>
      <c r="E248" s="217">
        <v>739.11759193999978</v>
      </c>
      <c r="F248" s="174"/>
      <c r="G248" s="162"/>
    </row>
    <row r="249" spans="1:9" x14ac:dyDescent="0.2">
      <c r="A249" s="173"/>
      <c r="B249" s="173"/>
      <c r="C249" s="173"/>
      <c r="D249" s="173"/>
      <c r="E249" s="138"/>
      <c r="F249" s="138"/>
      <c r="G249" s="138"/>
      <c r="H249" s="174"/>
      <c r="I249" s="162"/>
    </row>
    <row r="250" spans="1:9" x14ac:dyDescent="0.2">
      <c r="A250" s="175"/>
      <c r="B250" s="175"/>
      <c r="C250" s="175"/>
      <c r="D250" s="175"/>
      <c r="E250" s="138"/>
      <c r="F250" s="138"/>
      <c r="G250" s="138"/>
      <c r="H250" s="174"/>
      <c r="I250" s="162"/>
    </row>
    <row r="251" spans="1:9" x14ac:dyDescent="0.2">
      <c r="A251" s="63"/>
      <c r="B251" s="64"/>
      <c r="C251" s="64"/>
      <c r="D251" s="64"/>
      <c r="E251" s="64"/>
      <c r="F251" s="64"/>
      <c r="G251" s="64"/>
    </row>
    <row r="252" spans="1:9" ht="15" x14ac:dyDescent="0.25">
      <c r="A252" s="115" t="s">
        <v>39</v>
      </c>
      <c r="B252" s="64"/>
      <c r="C252" s="64"/>
      <c r="D252" s="64"/>
      <c r="E252" s="64"/>
      <c r="F252" s="64"/>
      <c r="G252" s="64"/>
    </row>
    <row r="253" spans="1:9" ht="15" x14ac:dyDescent="0.25">
      <c r="A253" s="35"/>
      <c r="B253" s="64"/>
      <c r="C253" s="64"/>
      <c r="D253" s="64"/>
      <c r="E253" s="64"/>
      <c r="F253" s="64"/>
      <c r="G253" s="64"/>
    </row>
    <row r="254" spans="1:9" x14ac:dyDescent="0.2">
      <c r="A254" s="265" t="s">
        <v>124</v>
      </c>
      <c r="B254" s="266"/>
      <c r="C254" s="267"/>
      <c r="D254" s="267"/>
      <c r="E254" s="267"/>
      <c r="F254" s="201"/>
      <c r="G254" s="201"/>
    </row>
    <row r="255" spans="1:9" x14ac:dyDescent="0.2">
      <c r="A255" s="268" t="s">
        <v>21</v>
      </c>
      <c r="B255" s="269"/>
      <c r="C255" s="269"/>
      <c r="D255" s="271">
        <v>44651</v>
      </c>
      <c r="E255" s="271">
        <v>44561</v>
      </c>
    </row>
    <row r="256" spans="1:9" x14ac:dyDescent="0.2">
      <c r="A256" s="182"/>
      <c r="B256" s="182"/>
      <c r="C256" s="182"/>
      <c r="D256" s="272"/>
      <c r="E256" s="272"/>
    </row>
    <row r="257" spans="1:5" x14ac:dyDescent="0.2">
      <c r="A257" s="182" t="s">
        <v>198</v>
      </c>
      <c r="B257" s="182"/>
      <c r="C257" s="182"/>
      <c r="D257" s="206">
        <v>1996.3357621499999</v>
      </c>
      <c r="E257" s="206">
        <v>1964.1219611499994</v>
      </c>
    </row>
    <row r="258" spans="1:5" x14ac:dyDescent="0.2">
      <c r="A258" s="182" t="s">
        <v>199</v>
      </c>
      <c r="B258" s="182"/>
      <c r="C258" s="182"/>
      <c r="D258" s="206">
        <v>0</v>
      </c>
      <c r="E258" s="206">
        <v>0</v>
      </c>
    </row>
    <row r="259" spans="1:5" x14ac:dyDescent="0.2">
      <c r="A259" s="182" t="s">
        <v>43</v>
      </c>
      <c r="B259" s="182"/>
      <c r="C259" s="182"/>
      <c r="D259" s="206">
        <v>-199.55</v>
      </c>
      <c r="E259" s="206">
        <v>-199.55</v>
      </c>
    </row>
    <row r="260" spans="1:5" x14ac:dyDescent="0.2">
      <c r="A260" s="223" t="s">
        <v>200</v>
      </c>
      <c r="B260" s="182"/>
      <c r="C260" s="182"/>
      <c r="D260" s="206"/>
      <c r="E260" s="206"/>
    </row>
    <row r="261" spans="1:5" x14ac:dyDescent="0.2">
      <c r="A261" s="182" t="s">
        <v>201</v>
      </c>
      <c r="B261" s="182"/>
      <c r="C261" s="182"/>
      <c r="D261" s="206">
        <v>54.092066021821495</v>
      </c>
      <c r="E261" s="206">
        <v>104.45365488577715</v>
      </c>
    </row>
    <row r="262" spans="1:5" x14ac:dyDescent="0.2">
      <c r="A262" s="223" t="s">
        <v>41</v>
      </c>
      <c r="B262" s="223"/>
      <c r="C262" s="223"/>
      <c r="D262" s="206"/>
      <c r="E262" s="218"/>
    </row>
    <row r="263" spans="1:5" x14ac:dyDescent="0.2">
      <c r="A263" s="182" t="s">
        <v>202</v>
      </c>
      <c r="B263" s="182"/>
      <c r="C263" s="182"/>
      <c r="D263" s="206">
        <v>-0.9</v>
      </c>
      <c r="E263" s="206">
        <v>-0.9</v>
      </c>
    </row>
    <row r="264" spans="1:5" x14ac:dyDescent="0.2">
      <c r="A264" s="182" t="s">
        <v>175</v>
      </c>
      <c r="B264" s="179"/>
      <c r="C264" s="179"/>
      <c r="D264" s="206">
        <v>-3.5278251982405298</v>
      </c>
      <c r="E264" s="206">
        <v>0</v>
      </c>
    </row>
    <row r="265" spans="1:5" x14ac:dyDescent="0.2">
      <c r="A265" s="182" t="s">
        <v>42</v>
      </c>
      <c r="B265" s="182"/>
      <c r="C265" s="182"/>
      <c r="D265" s="206">
        <v>-206.92523608623</v>
      </c>
      <c r="E265" s="219">
        <v>-226.93568848775999</v>
      </c>
    </row>
    <row r="266" spans="1:5" x14ac:dyDescent="0.2">
      <c r="A266" s="224" t="s">
        <v>203</v>
      </c>
      <c r="B266" s="225"/>
      <c r="C266" s="225"/>
      <c r="D266" s="220">
        <v>1639.5247668873508</v>
      </c>
      <c r="E266" s="220">
        <v>1641.1899275480166</v>
      </c>
    </row>
    <row r="267" spans="1:5" x14ac:dyDescent="0.2">
      <c r="A267" s="182" t="s">
        <v>43</v>
      </c>
      <c r="B267" s="182"/>
      <c r="C267" s="182"/>
      <c r="D267" s="206">
        <v>199.55</v>
      </c>
      <c r="E267" s="221">
        <v>199.55</v>
      </c>
    </row>
    <row r="268" spans="1:5" x14ac:dyDescent="0.2">
      <c r="A268" s="224" t="s">
        <v>204</v>
      </c>
      <c r="B268" s="225"/>
      <c r="C268" s="225"/>
      <c r="D268" s="220">
        <v>1839.0747668873507</v>
      </c>
      <c r="E268" s="220">
        <v>1840.7399275480166</v>
      </c>
    </row>
    <row r="269" spans="1:5" x14ac:dyDescent="0.2">
      <c r="A269" s="182" t="s">
        <v>44</v>
      </c>
      <c r="B269" s="182"/>
      <c r="C269" s="182"/>
      <c r="D269" s="206">
        <v>65</v>
      </c>
      <c r="E269" s="221">
        <v>65</v>
      </c>
    </row>
    <row r="270" spans="1:5" ht="13.5" thickBot="1" x14ac:dyDescent="0.25">
      <c r="A270" s="226" t="s">
        <v>205</v>
      </c>
      <c r="B270" s="227"/>
      <c r="C270" s="227"/>
      <c r="D270" s="222">
        <v>1904.0747668873507</v>
      </c>
      <c r="E270" s="222">
        <v>1905.7399275480166</v>
      </c>
    </row>
    <row r="271" spans="1:5" x14ac:dyDescent="0.2">
      <c r="A271" s="223"/>
      <c r="B271" s="201"/>
      <c r="C271" s="201"/>
      <c r="D271" s="218"/>
      <c r="E271" s="218"/>
    </row>
    <row r="272" spans="1:5" x14ac:dyDescent="0.2">
      <c r="A272" s="223"/>
      <c r="B272" s="201"/>
      <c r="C272" s="201"/>
      <c r="D272" s="218"/>
      <c r="E272" s="218"/>
    </row>
    <row r="273" spans="1:5" x14ac:dyDescent="0.2">
      <c r="A273" s="273" t="s">
        <v>243</v>
      </c>
      <c r="B273" s="201"/>
      <c r="C273" s="201"/>
      <c r="D273" s="201"/>
      <c r="E273" s="182"/>
    </row>
    <row r="274" spans="1:5" x14ac:dyDescent="0.2">
      <c r="A274" s="268" t="s">
        <v>21</v>
      </c>
      <c r="B274" s="269"/>
      <c r="C274" s="269"/>
      <c r="D274" s="270">
        <v>44651</v>
      </c>
      <c r="E274" s="270">
        <v>44561</v>
      </c>
    </row>
    <row r="275" spans="1:5" x14ac:dyDescent="0.2">
      <c r="A275" s="182" t="s">
        <v>244</v>
      </c>
      <c r="B275" s="201"/>
      <c r="C275" s="201"/>
      <c r="D275" s="206">
        <v>1585.4327008655293</v>
      </c>
      <c r="E275" s="206">
        <v>1536.7362726622396</v>
      </c>
    </row>
    <row r="276" spans="1:5" x14ac:dyDescent="0.2">
      <c r="A276" s="182" t="s">
        <v>245</v>
      </c>
      <c r="B276" s="201"/>
      <c r="C276" s="201"/>
      <c r="D276" s="206">
        <v>1784.9827008655293</v>
      </c>
      <c r="E276" s="206">
        <v>1736.2862726622393</v>
      </c>
    </row>
    <row r="277" spans="1:5" x14ac:dyDescent="0.2">
      <c r="A277" s="182" t="s">
        <v>246</v>
      </c>
      <c r="B277" s="201"/>
      <c r="C277" s="201"/>
      <c r="D277" s="206">
        <v>1849.9827008655293</v>
      </c>
      <c r="E277" s="206">
        <v>1801.2862726622393</v>
      </c>
    </row>
    <row r="278" spans="1:5" x14ac:dyDescent="0.2">
      <c r="A278" s="223"/>
      <c r="B278" s="201"/>
      <c r="C278" s="201"/>
      <c r="D278" s="218"/>
      <c r="E278" s="218"/>
    </row>
    <row r="279" spans="1:5" x14ac:dyDescent="0.2">
      <c r="A279" s="223"/>
      <c r="B279" s="201"/>
      <c r="C279" s="201"/>
      <c r="D279" s="223"/>
      <c r="E279" s="223"/>
    </row>
    <row r="280" spans="1:5" x14ac:dyDescent="0.2">
      <c r="A280" s="265" t="s">
        <v>45</v>
      </c>
      <c r="B280" s="201"/>
      <c r="C280" s="201"/>
      <c r="D280" s="179"/>
      <c r="E280" s="182"/>
    </row>
    <row r="281" spans="1:5" x14ac:dyDescent="0.2">
      <c r="A281" s="268" t="s">
        <v>21</v>
      </c>
      <c r="B281" s="269"/>
      <c r="C281" s="269"/>
      <c r="D281" s="270">
        <v>44651</v>
      </c>
      <c r="E281" s="270">
        <v>44561</v>
      </c>
    </row>
    <row r="282" spans="1:5" x14ac:dyDescent="0.2">
      <c r="A282" s="182"/>
      <c r="B282" s="201"/>
      <c r="C282" s="201"/>
      <c r="D282" s="272"/>
      <c r="E282" s="272"/>
    </row>
    <row r="283" spans="1:5" x14ac:dyDescent="0.2">
      <c r="A283" s="274" t="s">
        <v>46</v>
      </c>
      <c r="B283" s="201"/>
      <c r="C283" s="201"/>
      <c r="D283" s="275">
        <v>303.39232545800098</v>
      </c>
      <c r="E283" s="275">
        <v>260.3619431940005</v>
      </c>
    </row>
    <row r="284" spans="1:5" x14ac:dyDescent="0.2">
      <c r="A284" s="274" t="s">
        <v>206</v>
      </c>
      <c r="B284" s="201"/>
      <c r="C284" s="201"/>
      <c r="D284" s="275">
        <v>5537.1460724532399</v>
      </c>
      <c r="E284" s="275">
        <v>5759.1426974879432</v>
      </c>
    </row>
    <row r="285" spans="1:5" x14ac:dyDescent="0.2">
      <c r="A285" s="274" t="s">
        <v>176</v>
      </c>
      <c r="B285" s="201"/>
      <c r="C285" s="201"/>
      <c r="D285" s="275">
        <v>39.493242814999995</v>
      </c>
      <c r="E285" s="275">
        <v>39.94528823600001</v>
      </c>
    </row>
    <row r="286" spans="1:5" x14ac:dyDescent="0.2">
      <c r="A286" s="274" t="s">
        <v>48</v>
      </c>
      <c r="B286" s="201"/>
      <c r="C286" s="201"/>
      <c r="D286" s="275">
        <v>28.760434369999999</v>
      </c>
      <c r="E286" s="275">
        <v>295.90173419000007</v>
      </c>
    </row>
    <row r="287" spans="1:5" x14ac:dyDescent="0.2">
      <c r="A287" s="276" t="s">
        <v>49</v>
      </c>
      <c r="B287" s="277"/>
      <c r="C287" s="277"/>
      <c r="D287" s="278">
        <v>5908.7920750962412</v>
      </c>
      <c r="E287" s="278">
        <v>6355.3516631079438</v>
      </c>
    </row>
    <row r="288" spans="1:5" x14ac:dyDescent="0.2">
      <c r="A288" s="274" t="s">
        <v>207</v>
      </c>
      <c r="B288" s="279"/>
      <c r="C288" s="279"/>
      <c r="D288" s="275">
        <v>1576.1633099750002</v>
      </c>
      <c r="E288" s="275">
        <v>1576.1633099749999</v>
      </c>
    </row>
    <row r="289" spans="1:7" x14ac:dyDescent="0.2">
      <c r="A289" s="276" t="s">
        <v>208</v>
      </c>
      <c r="B289" s="277"/>
      <c r="C289" s="277"/>
      <c r="D289" s="280">
        <v>7484.9553850712418</v>
      </c>
      <c r="E289" s="280">
        <v>7931.5149730829435</v>
      </c>
    </row>
    <row r="290" spans="1:7" x14ac:dyDescent="0.2">
      <c r="A290" s="281"/>
      <c r="B290" s="282"/>
      <c r="C290" s="282"/>
      <c r="D290" s="283"/>
      <c r="E290" s="283"/>
    </row>
    <row r="291" spans="1:7" x14ac:dyDescent="0.2">
      <c r="A291" s="265" t="s">
        <v>209</v>
      </c>
      <c r="B291" s="284"/>
      <c r="C291" s="284"/>
      <c r="D291" s="245">
        <v>7444.3863355548756</v>
      </c>
      <c r="E291" s="245">
        <v>7853.1747319186097</v>
      </c>
    </row>
    <row r="292" spans="1:7" x14ac:dyDescent="0.2">
      <c r="A292" s="265"/>
      <c r="B292" s="201"/>
      <c r="C292" s="201"/>
      <c r="D292" s="245"/>
      <c r="E292" s="245"/>
    </row>
    <row r="293" spans="1:7" x14ac:dyDescent="0.2">
      <c r="A293" s="265"/>
      <c r="B293" s="201"/>
      <c r="C293" s="201"/>
      <c r="D293" s="245"/>
      <c r="E293" s="245"/>
    </row>
    <row r="294" spans="1:7" x14ac:dyDescent="0.2">
      <c r="A294" s="285" t="s">
        <v>210</v>
      </c>
      <c r="B294" s="285"/>
      <c r="C294" s="285"/>
      <c r="D294" s="270">
        <v>44651</v>
      </c>
      <c r="E294" s="270">
        <v>44561</v>
      </c>
    </row>
    <row r="295" spans="1:7" x14ac:dyDescent="0.2">
      <c r="A295" s="182" t="s">
        <v>50</v>
      </c>
      <c r="B295" s="201"/>
      <c r="C295" s="201"/>
      <c r="D295" s="286">
        <v>0.21904269064280413</v>
      </c>
      <c r="E295" s="286">
        <v>0.20692010708139577</v>
      </c>
    </row>
    <row r="296" spans="1:7" x14ac:dyDescent="0.2">
      <c r="A296" s="182" t="s">
        <v>51</v>
      </c>
      <c r="B296" s="201"/>
      <c r="C296" s="201"/>
      <c r="D296" s="286">
        <v>0.24570283619263636</v>
      </c>
      <c r="E296" s="286">
        <v>0.23207923502570524</v>
      </c>
    </row>
    <row r="297" spans="1:7" x14ac:dyDescent="0.2">
      <c r="A297" s="182" t="s">
        <v>52</v>
      </c>
      <c r="B297" s="201"/>
      <c r="C297" s="201"/>
      <c r="D297" s="286">
        <v>0.25438692269095303</v>
      </c>
      <c r="E297" s="286">
        <v>0.24027439070789072</v>
      </c>
    </row>
    <row r="298" spans="1:7" x14ac:dyDescent="0.2">
      <c r="A298" s="182"/>
      <c r="B298" s="201"/>
      <c r="C298" s="201"/>
      <c r="D298" s="286"/>
      <c r="E298" s="286"/>
    </row>
    <row r="299" spans="1:7" x14ac:dyDescent="0.2">
      <c r="A299" s="285" t="s">
        <v>211</v>
      </c>
      <c r="B299" s="285"/>
      <c r="C299" s="285"/>
      <c r="D299" s="270"/>
      <c r="E299" s="270"/>
    </row>
    <row r="300" spans="1:7" x14ac:dyDescent="0.2">
      <c r="A300" s="182" t="s">
        <v>50</v>
      </c>
      <c r="B300" s="201"/>
      <c r="C300" s="201"/>
      <c r="D300" s="286">
        <v>0.21297023413379276</v>
      </c>
      <c r="E300" s="286">
        <v>0.19568344333614482</v>
      </c>
    </row>
    <row r="301" spans="1:7" x14ac:dyDescent="0.2">
      <c r="A301" s="182" t="s">
        <v>51</v>
      </c>
      <c r="B301" s="201"/>
      <c r="C301" s="201"/>
      <c r="D301" s="286">
        <v>0.23977566724880134</v>
      </c>
      <c r="E301" s="286">
        <v>0.22109354903377365</v>
      </c>
    </row>
    <row r="302" spans="1:7" x14ac:dyDescent="0.2">
      <c r="A302" s="182" t="s">
        <v>52</v>
      </c>
      <c r="B302" s="287"/>
      <c r="C302" s="287"/>
      <c r="D302" s="286">
        <v>0.24850707868691488</v>
      </c>
      <c r="E302" s="286">
        <v>0.22937045642713808</v>
      </c>
    </row>
    <row r="303" spans="1:7" x14ac:dyDescent="0.2">
      <c r="A303" s="182"/>
      <c r="B303" s="287"/>
      <c r="C303" s="287"/>
      <c r="D303" s="287"/>
      <c r="E303" s="287"/>
      <c r="F303" s="286"/>
      <c r="G303" s="286"/>
    </row>
    <row r="304" spans="1:7" ht="36" customHeight="1" x14ac:dyDescent="0.2">
      <c r="A304" s="310" t="s">
        <v>247</v>
      </c>
      <c r="B304" s="310"/>
      <c r="C304" s="310"/>
      <c r="D304" s="310"/>
      <c r="E304" s="310"/>
      <c r="F304" s="64"/>
      <c r="G304" s="64"/>
    </row>
    <row r="305" spans="1:7" ht="15" x14ac:dyDescent="0.25">
      <c r="A305" s="35"/>
      <c r="B305" s="64"/>
      <c r="C305" s="64"/>
      <c r="D305" s="64"/>
      <c r="E305" s="64"/>
      <c r="F305" s="64"/>
      <c r="G305" s="64"/>
    </row>
    <row r="306" spans="1:7" ht="15" x14ac:dyDescent="0.25">
      <c r="A306" s="35" t="s">
        <v>142</v>
      </c>
      <c r="B306" s="57"/>
      <c r="C306" s="95"/>
      <c r="D306" s="95"/>
    </row>
    <row r="307" spans="1:7" x14ac:dyDescent="0.2">
      <c r="C307" s="96"/>
      <c r="D307" s="96"/>
    </row>
    <row r="308" spans="1:7" ht="15" x14ac:dyDescent="0.25">
      <c r="A308" s="35" t="s">
        <v>113</v>
      </c>
      <c r="B308" s="35"/>
    </row>
    <row r="310" spans="1:7" x14ac:dyDescent="0.2">
      <c r="A310" s="36" t="s">
        <v>53</v>
      </c>
      <c r="B310" s="36"/>
    </row>
    <row r="311" spans="1:7" x14ac:dyDescent="0.2">
      <c r="A311" s="36"/>
      <c r="B311" s="36"/>
    </row>
    <row r="312" spans="1:7" ht="174" customHeight="1" x14ac:dyDescent="0.2">
      <c r="A312" s="311" t="s">
        <v>178</v>
      </c>
      <c r="B312" s="311"/>
      <c r="C312" s="311"/>
      <c r="D312" s="311"/>
      <c r="F312" s="34" t="s">
        <v>3</v>
      </c>
    </row>
    <row r="314" spans="1:7" ht="15" x14ac:dyDescent="0.2">
      <c r="A314" s="131" t="s">
        <v>21</v>
      </c>
      <c r="B314" s="131"/>
      <c r="C314" s="132"/>
      <c r="D314" s="194">
        <v>44651</v>
      </c>
      <c r="E314" s="194">
        <v>44286</v>
      </c>
      <c r="F314" s="194">
        <v>44561</v>
      </c>
    </row>
    <row r="315" spans="1:7" x14ac:dyDescent="0.2">
      <c r="A315" s="114" t="s">
        <v>54</v>
      </c>
      <c r="B315" s="114"/>
      <c r="C315" s="128"/>
      <c r="D315" s="288">
        <v>868.97594623000009</v>
      </c>
      <c r="E315" s="288">
        <v>2287.4277318300005</v>
      </c>
      <c r="F315" s="288">
        <v>882.99374776000013</v>
      </c>
    </row>
    <row r="316" spans="1:7" ht="13.5" thickBot="1" x14ac:dyDescent="0.25">
      <c r="A316" s="140" t="s">
        <v>55</v>
      </c>
      <c r="B316" s="140"/>
      <c r="C316" s="141"/>
      <c r="D316" s="289">
        <v>868.97594623000009</v>
      </c>
      <c r="E316" s="289">
        <v>2287.4277318300005</v>
      </c>
      <c r="F316" s="290">
        <v>882.99374776000013</v>
      </c>
    </row>
    <row r="317" spans="1:7" x14ac:dyDescent="0.2">
      <c r="A317" s="57"/>
      <c r="B317" s="97"/>
      <c r="C317" s="95"/>
    </row>
    <row r="319" spans="1:7" x14ac:dyDescent="0.2">
      <c r="A319" s="36" t="s">
        <v>56</v>
      </c>
      <c r="B319" s="36"/>
    </row>
    <row r="320" spans="1:7" x14ac:dyDescent="0.2">
      <c r="A320" s="36"/>
      <c r="B320" s="36"/>
    </row>
    <row r="321" spans="1:6" ht="30" customHeight="1" x14ac:dyDescent="0.2">
      <c r="A321" s="311" t="s">
        <v>57</v>
      </c>
      <c r="B321" s="311"/>
      <c r="C321" s="311"/>
      <c r="D321" s="311"/>
    </row>
    <row r="323" spans="1:6" ht="15" x14ac:dyDescent="0.2">
      <c r="A323" s="131" t="s">
        <v>21</v>
      </c>
      <c r="B323" s="131"/>
      <c r="C323" s="132"/>
      <c r="D323" s="194">
        <v>44651</v>
      </c>
      <c r="E323" s="194">
        <v>44286</v>
      </c>
      <c r="F323" s="194">
        <v>44561</v>
      </c>
    </row>
    <row r="324" spans="1:6" x14ac:dyDescent="0.2">
      <c r="A324" s="114"/>
      <c r="B324" s="114"/>
      <c r="C324" s="114"/>
      <c r="D324" s="201"/>
      <c r="E324" s="201"/>
      <c r="F324" s="182"/>
    </row>
    <row r="325" spans="1:6" x14ac:dyDescent="0.2">
      <c r="A325" s="114" t="s">
        <v>46</v>
      </c>
      <c r="B325" s="114"/>
      <c r="C325" s="128"/>
      <c r="D325" s="288">
        <v>1516.9616272900055</v>
      </c>
      <c r="E325" s="288">
        <v>1141.721359240003</v>
      </c>
      <c r="F325" s="288">
        <v>1301.8097159700026</v>
      </c>
    </row>
    <row r="326" spans="1:6" x14ac:dyDescent="0.2">
      <c r="A326" s="114" t="s">
        <v>22</v>
      </c>
      <c r="B326" s="114"/>
      <c r="C326" s="128"/>
      <c r="D326" s="291">
        <v>7185.214600899998</v>
      </c>
      <c r="E326" s="291">
        <v>8041.7829538400001</v>
      </c>
      <c r="F326" s="291">
        <v>7397.8299785000017</v>
      </c>
    </row>
    <row r="327" spans="1:6" x14ac:dyDescent="0.2">
      <c r="A327" s="114" t="s">
        <v>58</v>
      </c>
      <c r="B327" s="114"/>
      <c r="C327" s="128"/>
      <c r="D327" s="291">
        <v>4.0836935999999993</v>
      </c>
      <c r="E327" s="291">
        <v>0</v>
      </c>
      <c r="F327" s="291">
        <v>277.96646174</v>
      </c>
    </row>
    <row r="328" spans="1:6" x14ac:dyDescent="0.2">
      <c r="A328" s="127" t="s">
        <v>114</v>
      </c>
      <c r="B328" s="127"/>
      <c r="C328" s="142"/>
      <c r="D328" s="292">
        <v>8706.2599217900024</v>
      </c>
      <c r="E328" s="292">
        <v>9183.5043130800041</v>
      </c>
      <c r="F328" s="220">
        <v>8977.606156210004</v>
      </c>
    </row>
    <row r="329" spans="1:6" x14ac:dyDescent="0.2">
      <c r="A329" s="143"/>
      <c r="B329" s="143"/>
      <c r="C329" s="143"/>
      <c r="D329" s="293"/>
      <c r="E329" s="293"/>
      <c r="F329" s="223"/>
    </row>
    <row r="330" spans="1:6" x14ac:dyDescent="0.2">
      <c r="A330" s="114" t="s">
        <v>59</v>
      </c>
      <c r="B330" s="114"/>
      <c r="C330" s="128"/>
      <c r="D330" s="291">
        <v>7616.2825225500001</v>
      </c>
      <c r="E330" s="291">
        <v>9005.9002700599995</v>
      </c>
      <c r="F330" s="291">
        <v>7933.9034462100008</v>
      </c>
    </row>
    <row r="331" spans="1:6" x14ac:dyDescent="0.2">
      <c r="A331" s="114" t="s">
        <v>60</v>
      </c>
      <c r="B331" s="114"/>
      <c r="C331" s="128"/>
      <c r="D331" s="291">
        <v>15.831754210000001</v>
      </c>
      <c r="E331" s="291">
        <v>13.342148100000001</v>
      </c>
      <c r="F331" s="291">
        <v>38.583158969999999</v>
      </c>
    </row>
    <row r="332" spans="1:6" x14ac:dyDescent="0.2">
      <c r="A332" s="114" t="s">
        <v>44</v>
      </c>
      <c r="B332" s="114"/>
      <c r="C332" s="128"/>
      <c r="D332" s="291">
        <v>65</v>
      </c>
      <c r="E332" s="291">
        <v>106.8</v>
      </c>
      <c r="F332" s="291">
        <v>65</v>
      </c>
    </row>
    <row r="333" spans="1:6" x14ac:dyDescent="0.2">
      <c r="A333" s="127" t="s">
        <v>115</v>
      </c>
      <c r="B333" s="127"/>
      <c r="C333" s="142"/>
      <c r="D333" s="292">
        <v>7697.1142767600004</v>
      </c>
      <c r="E333" s="292">
        <v>9126.0424181599992</v>
      </c>
      <c r="F333" s="220">
        <v>8037.4866051800009</v>
      </c>
    </row>
    <row r="335" spans="1:6" ht="15" x14ac:dyDescent="0.25">
      <c r="A335" s="35" t="s">
        <v>143</v>
      </c>
      <c r="B335" s="58"/>
      <c r="C335" s="58"/>
    </row>
    <row r="337" spans="1:6" ht="15" x14ac:dyDescent="0.25">
      <c r="A337" s="35" t="s">
        <v>61</v>
      </c>
      <c r="B337" s="35"/>
      <c r="C337" s="35"/>
    </row>
    <row r="339" spans="1:6" ht="15" x14ac:dyDescent="0.2">
      <c r="A339" s="131" t="s">
        <v>21</v>
      </c>
      <c r="B339" s="131"/>
      <c r="C339" s="132"/>
      <c r="D339" s="194">
        <v>44651</v>
      </c>
      <c r="E339" s="194">
        <v>44286</v>
      </c>
      <c r="F339" s="194">
        <v>44561</v>
      </c>
    </row>
    <row r="340" spans="1:6" x14ac:dyDescent="0.2">
      <c r="A340" s="114"/>
      <c r="B340" s="114"/>
      <c r="C340" s="114"/>
      <c r="D340" s="114"/>
      <c r="E340" s="137"/>
    </row>
    <row r="341" spans="1:6" x14ac:dyDescent="0.2">
      <c r="A341" s="144" t="s">
        <v>177</v>
      </c>
      <c r="B341" s="144"/>
      <c r="C341" s="145"/>
      <c r="D341" s="145">
        <v>65</v>
      </c>
      <c r="E341" s="145">
        <v>106.8</v>
      </c>
      <c r="F341" s="145">
        <v>65</v>
      </c>
    </row>
    <row r="342" spans="1:6" ht="13.5" thickBot="1" x14ac:dyDescent="0.25">
      <c r="A342" s="140" t="s">
        <v>62</v>
      </c>
      <c r="B342" s="140"/>
      <c r="C342" s="146"/>
      <c r="D342" s="146">
        <v>65</v>
      </c>
      <c r="E342" s="146">
        <v>106.8</v>
      </c>
      <c r="F342" s="146">
        <v>65</v>
      </c>
    </row>
    <row r="343" spans="1:6" x14ac:dyDescent="0.2">
      <c r="A343" s="57"/>
      <c r="B343" s="59"/>
      <c r="C343" s="59"/>
    </row>
    <row r="344" spans="1:6" x14ac:dyDescent="0.2">
      <c r="A344" s="312" t="s">
        <v>212</v>
      </c>
      <c r="B344" s="312"/>
      <c r="C344" s="312"/>
      <c r="D344" s="312"/>
      <c r="E344" s="312"/>
    </row>
    <row r="345" spans="1:6" x14ac:dyDescent="0.2">
      <c r="A345" s="312"/>
      <c r="B345" s="312"/>
      <c r="C345" s="312"/>
      <c r="D345" s="312"/>
      <c r="E345" s="312"/>
    </row>
    <row r="346" spans="1:6" x14ac:dyDescent="0.2">
      <c r="A346" s="57"/>
      <c r="B346" s="59"/>
      <c r="C346" s="59"/>
    </row>
    <row r="348" spans="1:6" ht="15" x14ac:dyDescent="0.25">
      <c r="A348" s="35" t="s">
        <v>213</v>
      </c>
    </row>
    <row r="349" spans="1:6" ht="15" x14ac:dyDescent="0.25">
      <c r="A349" s="35"/>
    </row>
    <row r="350" spans="1:6" ht="15" x14ac:dyDescent="0.2">
      <c r="A350" s="193" t="s">
        <v>21</v>
      </c>
      <c r="B350" s="214" t="s">
        <v>228</v>
      </c>
      <c r="C350" s="214" t="s">
        <v>214</v>
      </c>
      <c r="D350" s="214" t="s">
        <v>248</v>
      </c>
      <c r="E350" s="214" t="s">
        <v>249</v>
      </c>
      <c r="F350" s="214">
        <v>2021</v>
      </c>
    </row>
    <row r="351" spans="1:6" x14ac:dyDescent="0.2">
      <c r="A351" s="201"/>
      <c r="B351" s="182"/>
      <c r="C351" s="182"/>
      <c r="D351" s="182"/>
      <c r="E351" s="182"/>
      <c r="F351" s="182"/>
    </row>
    <row r="352" spans="1:6" x14ac:dyDescent="0.2">
      <c r="A352" s="201" t="s">
        <v>63</v>
      </c>
      <c r="B352" s="291">
        <v>221.65072412000001</v>
      </c>
      <c r="C352" s="291">
        <v>271.74257824</v>
      </c>
      <c r="D352" s="291">
        <v>221.65072412000001</v>
      </c>
      <c r="E352" s="291">
        <v>271.74257824</v>
      </c>
      <c r="F352" s="291">
        <v>964.94992006999996</v>
      </c>
    </row>
    <row r="353" spans="1:11" x14ac:dyDescent="0.2">
      <c r="A353" s="294" t="s">
        <v>250</v>
      </c>
      <c r="B353" s="295">
        <v>-23.811869299999998</v>
      </c>
      <c r="C353" s="295">
        <v>-17.37</v>
      </c>
      <c r="D353" s="295">
        <v>-23.811869299999998</v>
      </c>
      <c r="E353" s="295">
        <v>-17.37</v>
      </c>
      <c r="F353" s="295">
        <v>-138.65559475999999</v>
      </c>
    </row>
    <row r="354" spans="1:11" x14ac:dyDescent="0.2">
      <c r="A354" s="201" t="s">
        <v>64</v>
      </c>
      <c r="B354" s="139">
        <v>0.26073953999999999</v>
      </c>
      <c r="C354" s="139">
        <v>5.3892580000000002E-2</v>
      </c>
      <c r="D354" s="139">
        <v>0.26073953999999999</v>
      </c>
      <c r="E354" s="291">
        <v>5.3892580000000002E-2</v>
      </c>
      <c r="F354" s="291">
        <v>0.53888445000000007</v>
      </c>
    </row>
    <row r="355" spans="1:11" ht="25.5" x14ac:dyDescent="0.2">
      <c r="A355" s="296" t="s">
        <v>251</v>
      </c>
      <c r="B355" s="301">
        <v>221.91146366000001</v>
      </c>
      <c r="C355" s="301">
        <v>271.79647082000002</v>
      </c>
      <c r="D355" s="301">
        <v>221.91146366000001</v>
      </c>
      <c r="E355" s="217">
        <v>271.79647082000002</v>
      </c>
      <c r="F355" s="217">
        <v>965.48880451999992</v>
      </c>
    </row>
    <row r="356" spans="1:11" x14ac:dyDescent="0.2">
      <c r="A356" s="201" t="s">
        <v>252</v>
      </c>
      <c r="B356" s="139">
        <v>0</v>
      </c>
      <c r="C356" s="139">
        <v>0</v>
      </c>
      <c r="D356" s="139">
        <v>0</v>
      </c>
      <c r="E356" s="291">
        <v>0</v>
      </c>
      <c r="F356" s="291">
        <v>6.8500000000000012E-5</v>
      </c>
    </row>
    <row r="357" spans="1:11" x14ac:dyDescent="0.2">
      <c r="A357" s="216" t="s">
        <v>65</v>
      </c>
      <c r="B357" s="217">
        <v>221.91146366000001</v>
      </c>
      <c r="C357" s="217">
        <v>271.79647082000002</v>
      </c>
      <c r="D357" s="217">
        <v>221.91146366000001</v>
      </c>
      <c r="E357" s="217">
        <v>271.79647082000002</v>
      </c>
      <c r="F357" s="217">
        <v>965.48887301999991</v>
      </c>
    </row>
    <row r="358" spans="1:11" x14ac:dyDescent="0.2">
      <c r="A358" s="201"/>
      <c r="B358" s="291"/>
      <c r="C358" s="291"/>
      <c r="D358" s="291"/>
      <c r="E358" s="291"/>
      <c r="F358" s="291"/>
      <c r="J358" s="162"/>
      <c r="K358" s="162"/>
    </row>
    <row r="359" spans="1:11" x14ac:dyDescent="0.2">
      <c r="A359" s="201" t="s">
        <v>253</v>
      </c>
      <c r="B359" s="291">
        <v>-8.4950360599999986</v>
      </c>
      <c r="C359" s="291">
        <v>-17.446400829999998</v>
      </c>
      <c r="D359" s="291">
        <v>-8.4950360599999986</v>
      </c>
      <c r="E359" s="291">
        <v>-17.446400829999998</v>
      </c>
      <c r="F359" s="291">
        <v>-52.643053549999998</v>
      </c>
      <c r="J359" s="162"/>
      <c r="K359" s="162"/>
    </row>
    <row r="360" spans="1:11" x14ac:dyDescent="0.2">
      <c r="A360" s="201" t="s">
        <v>254</v>
      </c>
      <c r="B360" s="291">
        <v>-1.0487750100000002</v>
      </c>
      <c r="C360" s="291">
        <v>-1.0810431999999999</v>
      </c>
      <c r="D360" s="291">
        <v>-1.0487750100000002</v>
      </c>
      <c r="E360" s="291">
        <v>-1.0810431999999999</v>
      </c>
      <c r="F360" s="291">
        <v>-4.2760464499999991</v>
      </c>
      <c r="J360" s="228"/>
      <c r="K360" s="162"/>
    </row>
    <row r="361" spans="1:11" x14ac:dyDescent="0.2">
      <c r="A361" s="201" t="s">
        <v>255</v>
      </c>
      <c r="B361" s="291">
        <v>-7.8124044600000007</v>
      </c>
      <c r="C361" s="291">
        <v>-5.9366467800000002</v>
      </c>
      <c r="D361" s="291">
        <v>-7.8124044600000007</v>
      </c>
      <c r="E361" s="291">
        <v>-5.9366467800000002</v>
      </c>
      <c r="F361" s="291">
        <v>-24.888040199999999</v>
      </c>
      <c r="J361" s="228"/>
      <c r="K361" s="162"/>
    </row>
    <row r="362" spans="1:11" x14ac:dyDescent="0.2">
      <c r="A362" s="216" t="s">
        <v>66</v>
      </c>
      <c r="B362" s="297">
        <v>-17.35621553</v>
      </c>
      <c r="C362" s="297">
        <v>-24.464090809999998</v>
      </c>
      <c r="D362" s="297">
        <v>-17.35621553</v>
      </c>
      <c r="E362" s="297">
        <v>-24.464090809999998</v>
      </c>
      <c r="F362" s="297">
        <v>-81.807140199999992</v>
      </c>
      <c r="J362" s="228"/>
      <c r="K362" s="162"/>
    </row>
    <row r="363" spans="1:11" x14ac:dyDescent="0.2">
      <c r="A363" s="201"/>
      <c r="B363" s="291"/>
      <c r="C363" s="291"/>
      <c r="D363" s="291"/>
      <c r="E363" s="291"/>
      <c r="F363" s="291"/>
      <c r="J363" s="228"/>
      <c r="K363" s="162"/>
    </row>
    <row r="364" spans="1:11" ht="13.5" thickBot="1" x14ac:dyDescent="0.25">
      <c r="A364" s="298" t="s">
        <v>67</v>
      </c>
      <c r="B364" s="290">
        <v>204.55524813</v>
      </c>
      <c r="C364" s="290">
        <v>247.33238001000004</v>
      </c>
      <c r="D364" s="290">
        <v>204.55524813</v>
      </c>
      <c r="E364" s="290">
        <v>247.33238001000004</v>
      </c>
      <c r="F364" s="290">
        <v>883.68173281999998</v>
      </c>
      <c r="J364" s="229"/>
      <c r="K364" s="162"/>
    </row>
    <row r="365" spans="1:11" x14ac:dyDescent="0.2">
      <c r="A365" s="201"/>
      <c r="B365" s="291"/>
      <c r="C365" s="291"/>
      <c r="D365" s="291"/>
      <c r="E365" s="291"/>
      <c r="F365" s="291"/>
      <c r="J365" s="230"/>
      <c r="K365" s="162"/>
    </row>
    <row r="366" spans="1:11" x14ac:dyDescent="0.2">
      <c r="A366" s="201"/>
      <c r="B366" s="291"/>
      <c r="C366" s="291"/>
      <c r="D366" s="291"/>
      <c r="E366" s="291"/>
      <c r="F366" s="291"/>
      <c r="J366" s="228"/>
      <c r="K366" s="162"/>
    </row>
    <row r="367" spans="1:11" x14ac:dyDescent="0.2">
      <c r="A367" s="182" t="s">
        <v>68</v>
      </c>
      <c r="B367" s="291">
        <v>8.0941642799999993</v>
      </c>
      <c r="C367" s="291">
        <v>7.8937534000000005</v>
      </c>
      <c r="D367" s="291">
        <v>8.0941642799999993</v>
      </c>
      <c r="E367" s="291">
        <v>7.8937534000000005</v>
      </c>
      <c r="F367" s="291">
        <v>35.330536099999996</v>
      </c>
      <c r="J367" s="228"/>
      <c r="K367" s="162"/>
    </row>
    <row r="368" spans="1:11" x14ac:dyDescent="0.2">
      <c r="A368" s="182" t="s">
        <v>69</v>
      </c>
      <c r="B368" s="291">
        <v>0.87441944999999954</v>
      </c>
      <c r="C368" s="291">
        <v>7.2946920399999984</v>
      </c>
      <c r="D368" s="291">
        <v>0.87441944999999954</v>
      </c>
      <c r="E368" s="291">
        <v>7.2946920399999984</v>
      </c>
      <c r="F368" s="291">
        <v>16.244135959999994</v>
      </c>
      <c r="J368" s="228"/>
      <c r="K368" s="162"/>
    </row>
    <row r="369" spans="1:11" x14ac:dyDescent="0.2">
      <c r="A369" s="276" t="s">
        <v>70</v>
      </c>
      <c r="B369" s="217">
        <v>8.9685837299999989</v>
      </c>
      <c r="C369" s="217">
        <v>15.188445439999999</v>
      </c>
      <c r="D369" s="217">
        <v>8.9685837299999989</v>
      </c>
      <c r="E369" s="217">
        <v>15.188445439999999</v>
      </c>
      <c r="F369" s="217">
        <v>51.57467205999999</v>
      </c>
      <c r="J369" s="231"/>
      <c r="K369" s="162"/>
    </row>
    <row r="370" spans="1:11" x14ac:dyDescent="0.2">
      <c r="A370" s="179"/>
      <c r="B370" s="182"/>
      <c r="C370" s="182"/>
      <c r="D370" s="179"/>
      <c r="E370" s="182"/>
      <c r="F370" s="182"/>
      <c r="J370" s="230"/>
      <c r="K370" s="162"/>
    </row>
    <row r="371" spans="1:11" x14ac:dyDescent="0.2">
      <c r="A371" s="182" t="s">
        <v>166</v>
      </c>
      <c r="B371" s="291">
        <v>-1.1074629899999999</v>
      </c>
      <c r="C371" s="291">
        <v>-1.48143628</v>
      </c>
      <c r="D371" s="291">
        <v>-1.1074629899999999</v>
      </c>
      <c r="E371" s="291">
        <v>-1.48143628</v>
      </c>
      <c r="F371" s="291">
        <v>-5.2436678600000004</v>
      </c>
      <c r="J371" s="231"/>
      <c r="K371" s="162"/>
    </row>
    <row r="372" spans="1:11" x14ac:dyDescent="0.2">
      <c r="A372" s="182" t="s">
        <v>71</v>
      </c>
      <c r="B372" s="291">
        <v>-10.69191522</v>
      </c>
      <c r="C372" s="291">
        <v>-12.16558906</v>
      </c>
      <c r="D372" s="206">
        <v>-10.69191522</v>
      </c>
      <c r="E372" s="291">
        <v>-12.16558906</v>
      </c>
      <c r="F372" s="291">
        <v>-57.668342949999996</v>
      </c>
      <c r="J372" s="162"/>
      <c r="K372" s="162"/>
    </row>
    <row r="373" spans="1:11" x14ac:dyDescent="0.2">
      <c r="A373" s="276" t="s">
        <v>72</v>
      </c>
      <c r="B373" s="217">
        <v>-11.79937821</v>
      </c>
      <c r="C373" s="217">
        <v>-13.647025340000001</v>
      </c>
      <c r="D373" s="217">
        <v>-11.79937821</v>
      </c>
      <c r="E373" s="217">
        <v>-13.647025340000001</v>
      </c>
      <c r="F373" s="217">
        <v>-62.912010809999998</v>
      </c>
      <c r="J373" s="162"/>
      <c r="K373" s="162"/>
    </row>
    <row r="374" spans="1:11" x14ac:dyDescent="0.2">
      <c r="A374" s="182"/>
      <c r="B374" s="182"/>
      <c r="C374" s="182"/>
      <c r="D374" s="179"/>
      <c r="E374" s="182"/>
      <c r="F374" s="182"/>
      <c r="J374" s="162"/>
      <c r="K374" s="162"/>
    </row>
    <row r="375" spans="1:11" ht="13.5" thickBot="1" x14ac:dyDescent="0.25">
      <c r="A375" s="299" t="s">
        <v>73</v>
      </c>
      <c r="B375" s="300">
        <v>-2.8307944800000016</v>
      </c>
      <c r="C375" s="300">
        <v>1.5414200999999981</v>
      </c>
      <c r="D375" s="300">
        <v>-2.8307944800000016</v>
      </c>
      <c r="E375" s="300">
        <v>1.5414200999999981</v>
      </c>
      <c r="F375" s="300">
        <v>-11.337338750000008</v>
      </c>
      <c r="J375" s="162"/>
      <c r="K375" s="162"/>
    </row>
    <row r="376" spans="1:11" x14ac:dyDescent="0.2">
      <c r="B376" s="98"/>
      <c r="C376" s="98"/>
      <c r="D376" s="98"/>
    </row>
    <row r="377" spans="1:11" x14ac:dyDescent="0.2">
      <c r="B377" s="98"/>
      <c r="C377" s="98"/>
      <c r="D377" s="98"/>
    </row>
    <row r="378" spans="1:11" ht="15" x14ac:dyDescent="0.25">
      <c r="A378" s="35" t="s">
        <v>258</v>
      </c>
    </row>
    <row r="381" spans="1:11" ht="15" x14ac:dyDescent="0.2">
      <c r="A381" s="180" t="s">
        <v>21</v>
      </c>
      <c r="B381" s="214" t="s">
        <v>228</v>
      </c>
      <c r="C381" s="214" t="s">
        <v>214</v>
      </c>
      <c r="D381" s="214" t="s">
        <v>248</v>
      </c>
      <c r="E381" s="214" t="s">
        <v>249</v>
      </c>
      <c r="F381" s="214">
        <v>2021</v>
      </c>
    </row>
    <row r="382" spans="1:11" x14ac:dyDescent="0.2">
      <c r="A382" s="182"/>
      <c r="B382" s="182"/>
      <c r="C382" s="179"/>
      <c r="D382" s="182"/>
      <c r="E382" s="182"/>
      <c r="F382" s="182"/>
    </row>
    <row r="383" spans="1:11" x14ac:dyDescent="0.2">
      <c r="A383" s="182" t="s">
        <v>74</v>
      </c>
      <c r="B383" s="291">
        <v>-7.9401693599999996</v>
      </c>
      <c r="C383" s="291">
        <v>-6.8174923200000004</v>
      </c>
      <c r="D383" s="291">
        <v>-7.9401693599999996</v>
      </c>
      <c r="E383" s="291">
        <v>-6.8174923200000004</v>
      </c>
      <c r="F383" s="291">
        <v>-32.091820219999995</v>
      </c>
    </row>
    <row r="384" spans="1:11" x14ac:dyDescent="0.2">
      <c r="A384" s="182" t="s">
        <v>75</v>
      </c>
      <c r="B384" s="291">
        <v>-18.501415700000003</v>
      </c>
      <c r="C384" s="291">
        <v>-17.48869792</v>
      </c>
      <c r="D384" s="291">
        <v>-18.501415700000003</v>
      </c>
      <c r="E384" s="291">
        <v>-17.48869792</v>
      </c>
      <c r="F384" s="291">
        <v>-74.40137962</v>
      </c>
    </row>
    <row r="385" spans="1:12" x14ac:dyDescent="0.2">
      <c r="A385" s="182" t="s">
        <v>76</v>
      </c>
      <c r="B385" s="291">
        <v>-9.5641721900000007</v>
      </c>
      <c r="C385" s="291">
        <v>-9.2178256099999984</v>
      </c>
      <c r="D385" s="291">
        <v>-9.5641721900000007</v>
      </c>
      <c r="E385" s="291">
        <v>-9.2178256099999984</v>
      </c>
      <c r="F385" s="291">
        <v>-34.750862319999982</v>
      </c>
    </row>
    <row r="386" spans="1:12" x14ac:dyDescent="0.2">
      <c r="A386" s="276" t="s">
        <v>256</v>
      </c>
      <c r="B386" s="217">
        <v>-36.005757250000002</v>
      </c>
      <c r="C386" s="217">
        <v>-33.524015849999998</v>
      </c>
      <c r="D386" s="217">
        <v>-36.005757250000002</v>
      </c>
      <c r="E386" s="217">
        <v>-33.524015849999998</v>
      </c>
      <c r="F386" s="217">
        <v>-141.24406215999997</v>
      </c>
    </row>
    <row r="388" spans="1:12" ht="15" x14ac:dyDescent="0.25">
      <c r="A388" s="35" t="s">
        <v>144</v>
      </c>
    </row>
    <row r="390" spans="1:12" x14ac:dyDescent="0.2">
      <c r="A390" s="182" t="s">
        <v>79</v>
      </c>
      <c r="B390" s="291">
        <v>-0.25913766000000005</v>
      </c>
      <c r="C390" s="291">
        <v>-0.48794168999999998</v>
      </c>
      <c r="D390" s="291">
        <v>-0.25913766000000005</v>
      </c>
      <c r="E390" s="291">
        <v>-0.48794168999999998</v>
      </c>
      <c r="F390" s="291">
        <v>-1.3365179199999999</v>
      </c>
    </row>
    <row r="391" spans="1:12" x14ac:dyDescent="0.2">
      <c r="A391" s="182" t="s">
        <v>77</v>
      </c>
      <c r="B391" s="291">
        <v>-0.91914943000000005</v>
      </c>
      <c r="C391" s="291">
        <v>-7.5499999999999998E-2</v>
      </c>
      <c r="D391" s="291">
        <v>-0.91914943000000005</v>
      </c>
      <c r="E391" s="291">
        <v>-7.5499999999999998E-2</v>
      </c>
      <c r="F391" s="291">
        <v>-1.9705563000000001</v>
      </c>
    </row>
    <row r="392" spans="1:12" x14ac:dyDescent="0.2">
      <c r="A392" s="182" t="s">
        <v>78</v>
      </c>
      <c r="B392" s="291">
        <v>-5.4880539700000002</v>
      </c>
      <c r="C392" s="291">
        <v>-3.04606077</v>
      </c>
      <c r="D392" s="291">
        <v>-5.4880539700000002</v>
      </c>
      <c r="E392" s="291">
        <v>-3.04606077</v>
      </c>
      <c r="F392" s="291">
        <v>-13.77506824</v>
      </c>
    </row>
    <row r="393" spans="1:12" x14ac:dyDescent="0.2">
      <c r="A393" s="182" t="s">
        <v>100</v>
      </c>
      <c r="B393" s="291">
        <v>-4.9284846800000004</v>
      </c>
      <c r="C393" s="291">
        <v>-5.1626726600000001</v>
      </c>
      <c r="D393" s="206">
        <v>-4.9284846800000004</v>
      </c>
      <c r="E393" s="206">
        <v>-5.1626726600000001</v>
      </c>
      <c r="F393" s="206">
        <v>-19.101598770000003</v>
      </c>
    </row>
    <row r="394" spans="1:12" x14ac:dyDescent="0.2">
      <c r="A394" s="276" t="s">
        <v>257</v>
      </c>
      <c r="B394" s="297">
        <v>-11.335688080000001</v>
      </c>
      <c r="C394" s="297">
        <v>-8.2842334300000005</v>
      </c>
      <c r="D394" s="297">
        <v>-11.335688080000001</v>
      </c>
      <c r="E394" s="297">
        <v>-8.2842334300000005</v>
      </c>
      <c r="F394" s="297">
        <v>-34.847223310000004</v>
      </c>
    </row>
    <row r="395" spans="1:12" x14ac:dyDescent="0.2">
      <c r="B395" s="98"/>
      <c r="C395" s="98"/>
      <c r="D395" s="98"/>
    </row>
    <row r="396" spans="1:12" ht="15.75" x14ac:dyDescent="0.2">
      <c r="A396" s="235" t="s">
        <v>218</v>
      </c>
    </row>
    <row r="397" spans="1:12" ht="72" customHeight="1" x14ac:dyDescent="0.2">
      <c r="A397" s="309" t="s">
        <v>259</v>
      </c>
      <c r="B397" s="309"/>
      <c r="C397" s="309"/>
      <c r="D397" s="309"/>
      <c r="E397" s="309"/>
      <c r="F397" s="309"/>
      <c r="G397" s="309"/>
      <c r="H397" s="309"/>
      <c r="I397" s="309"/>
      <c r="J397" s="309"/>
      <c r="K397" s="309"/>
      <c r="L397" s="309"/>
    </row>
  </sheetData>
  <mergeCells count="14">
    <mergeCell ref="A5:G5"/>
    <mergeCell ref="A24:G24"/>
    <mergeCell ref="B27:D27"/>
    <mergeCell ref="A9:G9"/>
    <mergeCell ref="A397:L397"/>
    <mergeCell ref="A304:E304"/>
    <mergeCell ref="A321:D321"/>
    <mergeCell ref="A312:D312"/>
    <mergeCell ref="A344:E345"/>
    <mergeCell ref="B47:D47"/>
    <mergeCell ref="B67:D67"/>
    <mergeCell ref="G27:H28"/>
    <mergeCell ref="G47:H48"/>
    <mergeCell ref="G67:H68"/>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Q96"/>
  <sheetViews>
    <sheetView showGridLines="0" zoomScale="90" zoomScaleNormal="90" workbookViewId="0">
      <pane ySplit="3" topLeftCell="A4" activePane="bottomLeft" state="frozen"/>
      <selection pane="bottomLeft"/>
    </sheetView>
  </sheetViews>
  <sheetFormatPr defaultColWidth="11.42578125" defaultRowHeight="15" x14ac:dyDescent="0.25"/>
  <cols>
    <col min="1" max="1" width="64.28515625" customWidth="1"/>
    <col min="2" max="2" width="12.85546875" customWidth="1"/>
    <col min="4" max="4" width="11.7109375" style="102" bestFit="1" customWidth="1"/>
    <col min="5" max="5" width="11.42578125" style="102"/>
    <col min="6" max="6" width="13.5703125" bestFit="1" customWidth="1"/>
    <col min="7" max="7" width="13.85546875" bestFit="1" customWidth="1"/>
    <col min="9" max="9" width="11.7109375" bestFit="1" customWidth="1"/>
    <col min="10" max="10" width="20.5703125" bestFit="1" customWidth="1"/>
    <col min="11" max="11" width="13.5703125" bestFit="1" customWidth="1"/>
  </cols>
  <sheetData>
    <row r="1" spans="1:7" x14ac:dyDescent="0.25">
      <c r="A1" s="2" t="s">
        <v>6</v>
      </c>
      <c r="B1" s="101"/>
      <c r="C1" s="101"/>
      <c r="D1" s="101"/>
      <c r="E1" s="101"/>
    </row>
    <row r="2" spans="1:7" x14ac:dyDescent="0.25">
      <c r="A2" s="1"/>
      <c r="B2" s="100" t="s">
        <v>96</v>
      </c>
      <c r="C2" s="100" t="s">
        <v>96</v>
      </c>
      <c r="D2" s="100" t="s">
        <v>0</v>
      </c>
      <c r="E2" s="100" t="s">
        <v>0</v>
      </c>
    </row>
    <row r="3" spans="1:7" x14ac:dyDescent="0.25">
      <c r="A3" s="5" t="s">
        <v>83</v>
      </c>
      <c r="B3" s="105">
        <v>2022</v>
      </c>
      <c r="C3" s="105">
        <v>2021</v>
      </c>
      <c r="D3" s="105">
        <v>2021</v>
      </c>
      <c r="E3" s="105">
        <v>2020</v>
      </c>
    </row>
    <row r="4" spans="1:7" x14ac:dyDescent="0.25">
      <c r="B4" s="76"/>
      <c r="C4" s="76"/>
      <c r="D4" s="76"/>
      <c r="E4" s="76"/>
    </row>
    <row r="5" spans="1:7" x14ac:dyDescent="0.25">
      <c r="A5" s="2" t="s">
        <v>4</v>
      </c>
      <c r="B5" s="76"/>
      <c r="C5" s="76"/>
      <c r="D5" s="76"/>
      <c r="E5" s="76"/>
    </row>
    <row r="6" spans="1:7" x14ac:dyDescent="0.25">
      <c r="B6" s="76"/>
      <c r="C6" s="76"/>
      <c r="D6" s="76"/>
      <c r="E6" s="76"/>
    </row>
    <row r="7" spans="1:7" x14ac:dyDescent="0.25">
      <c r="A7" s="1" t="s">
        <v>217</v>
      </c>
      <c r="B7" s="106">
        <v>35.335288519999999</v>
      </c>
      <c r="C7" s="106">
        <v>62.719054150000005</v>
      </c>
      <c r="D7" s="84" t="s">
        <v>81</v>
      </c>
      <c r="E7" s="71">
        <v>262.79554744000012</v>
      </c>
      <c r="F7" s="3"/>
    </row>
    <row r="8" spans="1:7" x14ac:dyDescent="0.25">
      <c r="A8" s="1" t="s">
        <v>13</v>
      </c>
      <c r="B8" s="106">
        <v>-3.3821666699999988</v>
      </c>
      <c r="C8" s="106">
        <v>-3.80666656</v>
      </c>
      <c r="D8" s="84" t="s">
        <v>81</v>
      </c>
      <c r="E8" s="71">
        <v>-9.2851035000000017</v>
      </c>
      <c r="F8" s="3"/>
    </row>
    <row r="9" spans="1:7" x14ac:dyDescent="0.25">
      <c r="A9" s="1" t="s">
        <v>14</v>
      </c>
      <c r="B9" s="70">
        <v>1780.6497077250001</v>
      </c>
      <c r="C9" s="70">
        <v>1957.872940405</v>
      </c>
      <c r="D9" s="84" t="s">
        <v>81</v>
      </c>
      <c r="E9" s="71">
        <v>1595.6279264335901</v>
      </c>
      <c r="F9" s="3"/>
    </row>
    <row r="10" spans="1:7" x14ac:dyDescent="0.25">
      <c r="A10" s="103" t="s">
        <v>157</v>
      </c>
      <c r="B10" s="72">
        <v>0</v>
      </c>
      <c r="C10" s="72">
        <v>0</v>
      </c>
      <c r="D10" s="84" t="s">
        <v>81</v>
      </c>
      <c r="E10" s="72">
        <v>37.512749999999997</v>
      </c>
      <c r="F10" s="3"/>
      <c r="G10" s="81"/>
    </row>
    <row r="11" spans="1:7" x14ac:dyDescent="0.25">
      <c r="A11" s="4" t="s">
        <v>5</v>
      </c>
      <c r="B11" s="73">
        <f>(B7+B8)/B9*4</f>
        <v>7.1778568713155966E-2</v>
      </c>
      <c r="C11" s="73">
        <v>0.12035998123108757</v>
      </c>
      <c r="D11" s="73" t="s">
        <v>81</v>
      </c>
      <c r="E11" s="73" t="s">
        <v>81</v>
      </c>
      <c r="F11" s="61"/>
      <c r="G11" s="81" t="s">
        <v>3</v>
      </c>
    </row>
    <row r="12" spans="1:7" x14ac:dyDescent="0.25">
      <c r="A12" s="112" t="s">
        <v>158</v>
      </c>
      <c r="B12" s="79">
        <f>(B7+B8+B10)/B9*4</f>
        <v>7.1778568713155966E-2</v>
      </c>
      <c r="C12" s="79">
        <v>0.12035998123108757</v>
      </c>
      <c r="D12" s="74" t="s">
        <v>81</v>
      </c>
      <c r="E12" s="74">
        <v>0.18238787947919038</v>
      </c>
      <c r="G12" s="81"/>
    </row>
    <row r="13" spans="1:7" x14ac:dyDescent="0.25">
      <c r="A13" s="5"/>
      <c r="B13" s="75"/>
      <c r="C13" s="75"/>
      <c r="D13" s="75"/>
      <c r="E13" s="75"/>
      <c r="G13" s="81" t="s">
        <v>3</v>
      </c>
    </row>
    <row r="14" spans="1:7" x14ac:dyDescent="0.25">
      <c r="A14" s="2" t="s">
        <v>11</v>
      </c>
      <c r="B14" s="76"/>
      <c r="C14" s="76"/>
      <c r="D14" s="76"/>
      <c r="E14" s="76"/>
      <c r="G14" s="81"/>
    </row>
    <row r="15" spans="1:7" x14ac:dyDescent="0.25">
      <c r="B15" s="76"/>
      <c r="C15" s="76"/>
      <c r="D15" s="76"/>
      <c r="E15" s="76"/>
      <c r="G15" s="81"/>
    </row>
    <row r="16" spans="1:7" x14ac:dyDescent="0.25">
      <c r="A16" s="1" t="s">
        <v>7</v>
      </c>
      <c r="B16" s="158">
        <v>106.37815529</v>
      </c>
      <c r="C16" s="77">
        <v>98.312411879999999</v>
      </c>
      <c r="D16" s="158">
        <v>415.35839123</v>
      </c>
      <c r="E16" s="69">
        <v>387.57512836000001</v>
      </c>
      <c r="G16" s="81"/>
    </row>
    <row r="17" spans="1:11" x14ac:dyDescent="0.25">
      <c r="A17" s="1" t="s">
        <v>8</v>
      </c>
      <c r="B17" s="158">
        <v>196.83148493000002</v>
      </c>
      <c r="C17" s="77">
        <v>255.79852575999999</v>
      </c>
      <c r="D17" s="158">
        <v>876.36865509999984</v>
      </c>
      <c r="E17" s="69">
        <v>1100.4005568800001</v>
      </c>
    </row>
    <row r="18" spans="1:11" s="102" customFormat="1" x14ac:dyDescent="0.25">
      <c r="A18" s="103" t="s">
        <v>157</v>
      </c>
      <c r="B18" s="84">
        <v>0</v>
      </c>
      <c r="C18" s="84">
        <v>0</v>
      </c>
      <c r="D18" s="158">
        <v>290.71689088357147</v>
      </c>
      <c r="E18" s="69"/>
    </row>
    <row r="19" spans="1:11" x14ac:dyDescent="0.25">
      <c r="A19" s="5" t="s">
        <v>10</v>
      </c>
      <c r="B19" s="158">
        <v>7.9401693599999996</v>
      </c>
      <c r="C19" s="77">
        <v>6.8174923200000004</v>
      </c>
      <c r="D19" s="158">
        <v>32.091820220000002</v>
      </c>
      <c r="E19" s="67">
        <v>22.713254639999999</v>
      </c>
    </row>
    <row r="20" spans="1:11" x14ac:dyDescent="0.25">
      <c r="A20" s="4" t="s">
        <v>9</v>
      </c>
      <c r="B20" s="73">
        <f>B16/(B17+B18)</f>
        <v>0.54045294292136081</v>
      </c>
      <c r="C20" s="78">
        <v>0.38433533417718163</v>
      </c>
      <c r="D20" s="73">
        <v>0.35589369833207313</v>
      </c>
      <c r="E20" s="78">
        <v>0.35221277010155633</v>
      </c>
      <c r="F20" s="61"/>
    </row>
    <row r="21" spans="1:11" x14ac:dyDescent="0.25">
      <c r="A21" s="6" t="s">
        <v>80</v>
      </c>
      <c r="B21" s="79">
        <f>(B16-B19)/(B17+B18)</f>
        <v>0.50011300765732625</v>
      </c>
      <c r="C21" s="79">
        <v>0.35768352959877514</v>
      </c>
      <c r="D21" s="79">
        <v>0.328396296508838</v>
      </c>
      <c r="E21" s="79">
        <v>0.3315718730227693</v>
      </c>
      <c r="F21" s="61"/>
      <c r="K21" t="s">
        <v>3</v>
      </c>
    </row>
    <row r="22" spans="1:11" x14ac:dyDescent="0.25">
      <c r="A22" s="1"/>
      <c r="B22" s="76"/>
      <c r="C22" s="76"/>
      <c r="D22" s="76"/>
      <c r="E22" s="108"/>
    </row>
    <row r="23" spans="1:11" x14ac:dyDescent="0.25">
      <c r="A23" s="2" t="s">
        <v>12</v>
      </c>
      <c r="B23" s="76"/>
      <c r="C23" s="76"/>
      <c r="D23" s="76"/>
      <c r="E23" s="108"/>
    </row>
    <row r="24" spans="1:11" x14ac:dyDescent="0.25">
      <c r="B24" s="76"/>
      <c r="C24" s="76"/>
      <c r="D24" s="76"/>
      <c r="E24" s="76"/>
    </row>
    <row r="25" spans="1:11" x14ac:dyDescent="0.25">
      <c r="A25" s="1" t="s">
        <v>217</v>
      </c>
      <c r="B25" s="106">
        <v>35.335288519999999</v>
      </c>
      <c r="C25" s="69">
        <v>62.719054150000005</v>
      </c>
      <c r="D25" s="69">
        <v>-208.68216218000001</v>
      </c>
      <c r="E25" s="70">
        <v>262.79554744000012</v>
      </c>
      <c r="F25" s="13"/>
      <c r="G25" s="102"/>
    </row>
    <row r="26" spans="1:11" x14ac:dyDescent="0.25">
      <c r="A26" s="1" t="s">
        <v>13</v>
      </c>
      <c r="B26" s="69">
        <v>-3.3821666699999988</v>
      </c>
      <c r="C26" s="69">
        <v>-3.80666656</v>
      </c>
      <c r="D26" s="69">
        <v>-13.432416890000001</v>
      </c>
      <c r="E26" s="70">
        <v>-9.2851035000000017</v>
      </c>
      <c r="F26" s="12"/>
    </row>
    <row r="27" spans="1:11" x14ac:dyDescent="0.25">
      <c r="A27" s="1" t="s">
        <v>227</v>
      </c>
      <c r="B27" s="70">
        <f>SUM(B25:B26)</f>
        <v>31.953121849999999</v>
      </c>
      <c r="C27" s="70">
        <v>58.912387590000009</v>
      </c>
      <c r="D27" s="70">
        <v>-222.11457907000002</v>
      </c>
      <c r="E27" s="70">
        <v>253.51044394000013</v>
      </c>
      <c r="F27" s="12"/>
    </row>
    <row r="28" spans="1:11" x14ac:dyDescent="0.25">
      <c r="A28" s="1" t="s">
        <v>262</v>
      </c>
      <c r="B28" s="236">
        <v>187.22749966666666</v>
      </c>
      <c r="C28" s="83">
        <v>186.6727486222222</v>
      </c>
      <c r="D28" s="69">
        <v>186.87531167671202</v>
      </c>
      <c r="E28" s="70">
        <v>185.80042364754098</v>
      </c>
    </row>
    <row r="29" spans="1:11" x14ac:dyDescent="0.25">
      <c r="A29" s="1" t="s">
        <v>261</v>
      </c>
      <c r="B29" s="236">
        <v>191.03326816666666</v>
      </c>
      <c r="C29" s="83">
        <v>190.32074812222223</v>
      </c>
      <c r="D29" s="69">
        <v>190.73027567671201</v>
      </c>
      <c r="E29" s="70">
        <v>189.75736364754098</v>
      </c>
      <c r="F29" s="69"/>
    </row>
    <row r="30" spans="1:11" x14ac:dyDescent="0.25">
      <c r="A30" s="4" t="s">
        <v>112</v>
      </c>
      <c r="B30" s="238">
        <f>(B27)/B28</f>
        <v>0.17066468284246827</v>
      </c>
      <c r="C30" s="80">
        <v>0.31559179379323105</v>
      </c>
      <c r="D30" s="80">
        <v>-1.1885710160272576</v>
      </c>
      <c r="E30" s="80">
        <v>1.3644233902335092</v>
      </c>
      <c r="G30" s="154"/>
    </row>
    <row r="31" spans="1:11" x14ac:dyDescent="0.25">
      <c r="A31" s="4" t="s">
        <v>130</v>
      </c>
      <c r="B31" s="237">
        <f>B27/(B29)</f>
        <v>0.16726469769717048</v>
      </c>
      <c r="C31" s="80">
        <v>0.30954264404302895</v>
      </c>
      <c r="D31" s="80">
        <v>-1.1885710160272576</v>
      </c>
      <c r="E31" s="80">
        <v>1.3359715747889256</v>
      </c>
      <c r="G31" s="68"/>
    </row>
    <row r="32" spans="1:11" s="102" customFormat="1" x14ac:dyDescent="0.25">
      <c r="A32" s="1"/>
      <c r="B32" s="155"/>
      <c r="C32" s="82"/>
      <c r="D32" s="82"/>
      <c r="E32" s="81"/>
    </row>
    <row r="33" spans="1:8" x14ac:dyDescent="0.25">
      <c r="A33" s="2" t="s">
        <v>82</v>
      </c>
      <c r="B33" s="76"/>
      <c r="C33" s="76"/>
      <c r="D33" s="76"/>
      <c r="E33" s="76"/>
    </row>
    <row r="34" spans="1:8" x14ac:dyDescent="0.25">
      <c r="B34" s="76"/>
      <c r="C34" s="76"/>
      <c r="D34" s="76"/>
      <c r="E34" s="76"/>
    </row>
    <row r="35" spans="1:8" x14ac:dyDescent="0.25">
      <c r="A35" s="1" t="s">
        <v>15</v>
      </c>
      <c r="B35" s="69">
        <v>43.323588280000003</v>
      </c>
      <c r="C35" s="83">
        <v>73.808910010000005</v>
      </c>
      <c r="D35" s="84" t="s">
        <v>81</v>
      </c>
      <c r="E35" s="84" t="s">
        <v>81</v>
      </c>
      <c r="F35" s="7"/>
    </row>
    <row r="36" spans="1:8" s="102" customFormat="1" x14ac:dyDescent="0.25">
      <c r="A36" s="1" t="s">
        <v>263</v>
      </c>
      <c r="B36" s="69">
        <v>8108.929678685</v>
      </c>
      <c r="C36" s="83">
        <v>9353.0121565949994</v>
      </c>
      <c r="D36" s="84" t="s">
        <v>81</v>
      </c>
      <c r="E36" s="84" t="s">
        <v>81</v>
      </c>
      <c r="F36" s="104"/>
    </row>
    <row r="37" spans="1:8" s="102" customFormat="1" x14ac:dyDescent="0.25">
      <c r="A37" s="5" t="s">
        <v>157</v>
      </c>
      <c r="B37" s="69">
        <v>0</v>
      </c>
      <c r="C37" s="84">
        <v>4.4000000000000004</v>
      </c>
      <c r="D37" s="84" t="s">
        <v>81</v>
      </c>
      <c r="E37" s="84" t="s">
        <v>81</v>
      </c>
      <c r="F37" s="104"/>
      <c r="G37" s="116"/>
    </row>
    <row r="38" spans="1:8" x14ac:dyDescent="0.25">
      <c r="A38" s="4" t="s">
        <v>116</v>
      </c>
      <c r="B38" s="78">
        <f>B35/B36*4</f>
        <v>2.1370804777789444E-2</v>
      </c>
      <c r="C38" s="78">
        <v>3.1565835165928202E-2</v>
      </c>
      <c r="D38" s="85" t="s">
        <v>95</v>
      </c>
      <c r="E38" s="85" t="s">
        <v>95</v>
      </c>
    </row>
    <row r="39" spans="1:8" s="102" customFormat="1" x14ac:dyDescent="0.25">
      <c r="A39" s="6" t="s">
        <v>159</v>
      </c>
      <c r="B39" s="156">
        <f>(B35+B37)/B36*4</f>
        <v>2.1370804777789444E-2</v>
      </c>
      <c r="C39" s="156">
        <v>3.3447589758996601E-2</v>
      </c>
      <c r="D39" s="157" t="s">
        <v>95</v>
      </c>
      <c r="E39" s="157" t="s">
        <v>95</v>
      </c>
    </row>
    <row r="40" spans="1:8" x14ac:dyDescent="0.25">
      <c r="A40" s="5"/>
      <c r="B40" s="107"/>
      <c r="C40" s="148"/>
      <c r="D40" s="148"/>
      <c r="E40" s="81"/>
      <c r="F40" s="60"/>
    </row>
    <row r="41" spans="1:8" x14ac:dyDescent="0.25">
      <c r="B41" s="147"/>
      <c r="C41" s="148"/>
      <c r="D41" s="148"/>
      <c r="E41" s="81"/>
      <c r="F41" t="s">
        <v>3</v>
      </c>
    </row>
    <row r="42" spans="1:8" x14ac:dyDescent="0.25">
      <c r="A42" s="2" t="s">
        <v>125</v>
      </c>
      <c r="B42" s="76"/>
      <c r="C42" s="76"/>
      <c r="D42" s="76"/>
      <c r="E42" s="76"/>
      <c r="H42" t="s">
        <v>3</v>
      </c>
    </row>
    <row r="43" spans="1:8" x14ac:dyDescent="0.25">
      <c r="B43" s="76"/>
      <c r="C43" s="76"/>
      <c r="D43" s="76"/>
      <c r="E43" s="76"/>
    </row>
    <row r="44" spans="1:8" x14ac:dyDescent="0.25">
      <c r="A44" s="1" t="s">
        <v>59</v>
      </c>
      <c r="B44" s="151">
        <v>7616.2825225500001</v>
      </c>
      <c r="C44" s="69">
        <v>9005.9002700599995</v>
      </c>
      <c r="D44" s="84" t="s">
        <v>81</v>
      </c>
      <c r="E44" s="84" t="s">
        <v>81</v>
      </c>
      <c r="F44" s="60"/>
    </row>
    <row r="45" spans="1:8" x14ac:dyDescent="0.25">
      <c r="A45" s="1" t="s">
        <v>22</v>
      </c>
      <c r="B45" s="151">
        <v>7185.2146008999998</v>
      </c>
      <c r="C45" s="69">
        <v>8041.7829538400001</v>
      </c>
      <c r="D45" s="84" t="s">
        <v>81</v>
      </c>
      <c r="E45" s="84" t="s">
        <v>81</v>
      </c>
      <c r="F45" s="60"/>
    </row>
    <row r="46" spans="1:8" x14ac:dyDescent="0.25">
      <c r="A46" s="4" t="s">
        <v>125</v>
      </c>
      <c r="B46" s="78">
        <f>B44/B45</f>
        <v>1.059993743484851</v>
      </c>
      <c r="C46" s="78">
        <v>1.1198885025564669</v>
      </c>
      <c r="D46" s="85" t="s">
        <v>95</v>
      </c>
      <c r="E46" s="85" t="s">
        <v>95</v>
      </c>
      <c r="F46" s="60"/>
    </row>
    <row r="47" spans="1:8" x14ac:dyDescent="0.25">
      <c r="B47" s="107"/>
      <c r="C47" s="148"/>
      <c r="D47" s="148"/>
      <c r="E47" s="81"/>
      <c r="F47" s="60"/>
    </row>
    <row r="48" spans="1:8" x14ac:dyDescent="0.25">
      <c r="A48" s="2" t="s">
        <v>126</v>
      </c>
      <c r="B48" s="76"/>
      <c r="C48" s="76"/>
      <c r="D48" s="76"/>
      <c r="E48" s="76"/>
      <c r="F48" s="60"/>
    </row>
    <row r="49" spans="1:17" x14ac:dyDescent="0.25">
      <c r="B49" s="76"/>
      <c r="C49" s="76"/>
      <c r="D49" s="76"/>
      <c r="E49" s="76"/>
    </row>
    <row r="50" spans="1:17" x14ac:dyDescent="0.25">
      <c r="A50" s="1" t="s">
        <v>67</v>
      </c>
      <c r="B50" s="152">
        <v>204.55524813</v>
      </c>
      <c r="C50" s="69">
        <v>247.33238001000001</v>
      </c>
      <c r="D50" s="84" t="s">
        <v>81</v>
      </c>
      <c r="E50" s="84" t="s">
        <v>81</v>
      </c>
      <c r="F50" s="69"/>
      <c r="G50" s="152"/>
      <c r="H50" s="151"/>
    </row>
    <row r="51" spans="1:17" x14ac:dyDescent="0.25">
      <c r="A51" s="1" t="s">
        <v>127</v>
      </c>
      <c r="B51" s="152">
        <v>8700.90796133</v>
      </c>
      <c r="C51" s="69">
        <v>9374.4283831400007</v>
      </c>
      <c r="D51" s="84" t="s">
        <v>81</v>
      </c>
      <c r="E51" s="84" t="s">
        <v>81</v>
      </c>
      <c r="G51" s="152"/>
      <c r="H51" s="151"/>
    </row>
    <row r="52" spans="1:17" x14ac:dyDescent="0.25">
      <c r="A52" s="4" t="s">
        <v>126</v>
      </c>
      <c r="B52" s="78">
        <f>B50/B51*4</f>
        <v>9.4038575762032159E-2</v>
      </c>
      <c r="C52" s="78">
        <v>0.10553491686163162</v>
      </c>
      <c r="D52" s="85" t="s">
        <v>95</v>
      </c>
      <c r="E52" s="85" t="s">
        <v>95</v>
      </c>
      <c r="G52" s="86"/>
      <c r="H52" s="153"/>
    </row>
    <row r="53" spans="1:17" x14ac:dyDescent="0.25">
      <c r="B53" s="150"/>
      <c r="C53" s="107"/>
      <c r="D53" s="107"/>
      <c r="E53" s="81"/>
    </row>
    <row r="54" spans="1:17" x14ac:dyDescent="0.25">
      <c r="A54" s="2" t="s">
        <v>156</v>
      </c>
      <c r="B54" s="76"/>
      <c r="C54" s="76"/>
      <c r="D54" s="76"/>
      <c r="E54" s="76"/>
    </row>
    <row r="55" spans="1:17" x14ac:dyDescent="0.25">
      <c r="A55" s="2"/>
      <c r="B55" s="76"/>
      <c r="C55" s="76"/>
      <c r="D55" s="76"/>
      <c r="E55" s="76"/>
    </row>
    <row r="56" spans="1:17" x14ac:dyDescent="0.25">
      <c r="A56" s="1" t="s">
        <v>153</v>
      </c>
      <c r="B56" s="117">
        <v>6481.3868056648316</v>
      </c>
      <c r="C56" s="117">
        <v>6205.9672422014901</v>
      </c>
      <c r="D56" s="84" t="s">
        <v>81</v>
      </c>
      <c r="E56" s="84" t="s">
        <v>81</v>
      </c>
    </row>
    <row r="57" spans="1:17" x14ac:dyDescent="0.25">
      <c r="A57" s="1" t="s">
        <v>154</v>
      </c>
      <c r="B57" s="117">
        <v>728.93021647137357</v>
      </c>
      <c r="C57" s="117">
        <v>756.25018252443397</v>
      </c>
      <c r="D57" s="84" t="s">
        <v>81</v>
      </c>
      <c r="E57" s="84" t="s">
        <v>81</v>
      </c>
    </row>
    <row r="58" spans="1:17" x14ac:dyDescent="0.25">
      <c r="A58" s="1" t="s">
        <v>155</v>
      </c>
      <c r="B58" s="117">
        <v>787.46677445379623</v>
      </c>
      <c r="C58" s="117">
        <v>2236.9387880640802</v>
      </c>
      <c r="D58" s="84" t="s">
        <v>81</v>
      </c>
      <c r="E58" s="84" t="s">
        <v>81</v>
      </c>
      <c r="H58" s="117"/>
    </row>
    <row r="59" spans="1:17" x14ac:dyDescent="0.25">
      <c r="A59" s="1" t="s">
        <v>147</v>
      </c>
      <c r="B59" s="117">
        <v>197.84988019001864</v>
      </c>
      <c r="C59" s="117">
        <v>140.80578139525099</v>
      </c>
      <c r="D59" s="84" t="s">
        <v>81</v>
      </c>
      <c r="E59" s="84" t="s">
        <v>81</v>
      </c>
      <c r="G59" s="118"/>
      <c r="H59" s="118"/>
    </row>
    <row r="60" spans="1:17" x14ac:dyDescent="0.25">
      <c r="A60" s="1" t="s">
        <v>148</v>
      </c>
      <c r="B60" s="117">
        <v>131.8113752501244</v>
      </c>
      <c r="C60" s="117">
        <v>121.962890577286</v>
      </c>
      <c r="D60" s="84" t="s">
        <v>81</v>
      </c>
      <c r="E60" s="84" t="s">
        <v>81</v>
      </c>
      <c r="I60" s="99"/>
      <c r="J60" s="99"/>
      <c r="K60" s="99"/>
    </row>
    <row r="61" spans="1:17" x14ac:dyDescent="0.25">
      <c r="A61" s="1" t="s">
        <v>149</v>
      </c>
      <c r="B61" s="117">
        <v>482.78463886965818</v>
      </c>
      <c r="C61" s="117">
        <v>894.61859053332205</v>
      </c>
      <c r="D61" s="84" t="s">
        <v>81</v>
      </c>
      <c r="E61" s="84" t="s">
        <v>81</v>
      </c>
      <c r="I61" s="99"/>
      <c r="J61" s="99"/>
      <c r="K61" s="99"/>
    </row>
    <row r="62" spans="1:17" x14ac:dyDescent="0.25">
      <c r="A62" s="4" t="s">
        <v>150</v>
      </c>
      <c r="B62" s="78">
        <f>B59/B56</f>
        <v>3.052585598148452E-2</v>
      </c>
      <c r="C62" s="78">
        <v>2.2688772901950073E-2</v>
      </c>
      <c r="D62" s="85" t="s">
        <v>95</v>
      </c>
      <c r="E62" s="85" t="s">
        <v>95</v>
      </c>
      <c r="F62" s="61"/>
      <c r="G62" s="61"/>
      <c r="I62" s="99"/>
      <c r="J62" s="99"/>
      <c r="K62" s="99"/>
    </row>
    <row r="63" spans="1:17" x14ac:dyDescent="0.25">
      <c r="A63" s="4" t="s">
        <v>151</v>
      </c>
      <c r="B63" s="78">
        <f t="shared" ref="B63:B64" si="0">B60/B57</f>
        <v>0.18082852414624914</v>
      </c>
      <c r="C63" s="78">
        <v>0.16127320481452639</v>
      </c>
      <c r="D63" s="85" t="s">
        <v>95</v>
      </c>
      <c r="E63" s="85" t="s">
        <v>95</v>
      </c>
      <c r="F63" s="61"/>
      <c r="G63" s="61"/>
      <c r="I63" s="99"/>
      <c r="J63" s="99"/>
      <c r="K63" s="99"/>
    </row>
    <row r="64" spans="1:17" x14ac:dyDescent="0.25">
      <c r="A64" s="4" t="s">
        <v>152</v>
      </c>
      <c r="B64" s="78">
        <f t="shared" si="0"/>
        <v>0.61308572568604935</v>
      </c>
      <c r="C64" s="78">
        <v>0.39992984846382595</v>
      </c>
      <c r="D64" s="85" t="s">
        <v>95</v>
      </c>
      <c r="E64" s="85" t="s">
        <v>95</v>
      </c>
      <c r="F64" s="61"/>
      <c r="G64" s="61"/>
      <c r="I64" s="109"/>
      <c r="J64" s="109"/>
      <c r="K64" s="109"/>
      <c r="L64" s="8"/>
      <c r="M64" s="8"/>
      <c r="N64" s="8"/>
      <c r="O64" s="8"/>
      <c r="P64" s="8"/>
      <c r="Q64" s="8"/>
    </row>
    <row r="65" spans="1:17" x14ac:dyDescent="0.25">
      <c r="B65" s="81"/>
      <c r="C65" s="81"/>
      <c r="D65" s="81"/>
      <c r="E65" s="81"/>
      <c r="I65" s="8"/>
      <c r="J65" s="8"/>
      <c r="K65" s="8"/>
      <c r="L65" s="8"/>
      <c r="M65" s="8"/>
      <c r="N65" s="8"/>
      <c r="O65" s="8"/>
      <c r="P65" s="8"/>
      <c r="Q65" s="8"/>
    </row>
    <row r="66" spans="1:17" x14ac:dyDescent="0.25">
      <c r="A66" s="2" t="s">
        <v>129</v>
      </c>
      <c r="B66" s="76"/>
      <c r="C66" s="76"/>
      <c r="D66" s="76"/>
      <c r="E66" s="76"/>
      <c r="I66" s="110"/>
      <c r="J66" s="110"/>
      <c r="K66" s="110"/>
      <c r="L66" s="111"/>
      <c r="M66" s="111"/>
      <c r="N66" s="110"/>
      <c r="O66" s="8"/>
      <c r="P66" s="8"/>
      <c r="Q66" s="8"/>
    </row>
    <row r="67" spans="1:17" x14ac:dyDescent="0.25">
      <c r="B67" s="76"/>
      <c r="C67" s="76"/>
      <c r="D67" s="76"/>
      <c r="E67" s="76"/>
      <c r="I67" s="110"/>
      <c r="J67" s="110"/>
      <c r="K67" s="110"/>
      <c r="L67" s="111"/>
      <c r="M67" s="111"/>
      <c r="N67" s="110"/>
      <c r="O67" s="8"/>
      <c r="P67" s="8"/>
      <c r="Q67" s="8"/>
    </row>
    <row r="68" spans="1:17" x14ac:dyDescent="0.25">
      <c r="A68" s="1" t="s">
        <v>161</v>
      </c>
      <c r="B68" s="69">
        <v>191.61283600999997</v>
      </c>
      <c r="C68" s="83">
        <v>194.75965957999995</v>
      </c>
      <c r="D68" s="84" t="s">
        <v>81</v>
      </c>
      <c r="E68" s="84" t="s">
        <v>81</v>
      </c>
      <c r="I68" s="110"/>
      <c r="J68" s="110"/>
      <c r="K68" s="110"/>
      <c r="L68" s="111"/>
      <c r="M68" s="111"/>
      <c r="N68" s="110"/>
      <c r="O68" s="8"/>
      <c r="P68" s="8"/>
      <c r="Q68" s="8"/>
    </row>
    <row r="69" spans="1:17" x14ac:dyDescent="0.25">
      <c r="A69" s="1" t="s">
        <v>160</v>
      </c>
      <c r="B69" s="69">
        <v>5928.6670419287948</v>
      </c>
      <c r="C69" s="69">
        <v>5849.9446758931272</v>
      </c>
      <c r="D69" s="84" t="s">
        <v>81</v>
      </c>
      <c r="E69" s="84" t="s">
        <v>81</v>
      </c>
      <c r="I69" s="110"/>
      <c r="J69" s="110"/>
      <c r="K69" s="110"/>
      <c r="L69" s="111"/>
      <c r="M69" s="111"/>
      <c r="N69" s="110"/>
      <c r="O69" s="8"/>
      <c r="P69" s="8"/>
      <c r="Q69" s="8"/>
    </row>
    <row r="70" spans="1:17" x14ac:dyDescent="0.25">
      <c r="A70" s="4" t="s">
        <v>129</v>
      </c>
      <c r="B70" s="78">
        <f>(B68/B69)*4</f>
        <v>0.12927886464520488</v>
      </c>
      <c r="C70" s="78">
        <f>(C68/C69)*4</f>
        <v>0.13317025740949623</v>
      </c>
      <c r="D70" s="85" t="s">
        <v>95</v>
      </c>
      <c r="E70" s="85" t="s">
        <v>95</v>
      </c>
      <c r="I70" s="110"/>
      <c r="J70" s="110"/>
      <c r="K70" s="110"/>
      <c r="L70" s="111"/>
      <c r="M70" s="111"/>
      <c r="N70" s="110"/>
      <c r="O70" s="8"/>
      <c r="P70" s="8"/>
      <c r="Q70" s="8"/>
    </row>
    <row r="71" spans="1:17" x14ac:dyDescent="0.25">
      <c r="A71" s="1"/>
      <c r="B71" s="149"/>
      <c r="C71" s="119"/>
      <c r="D71" s="119"/>
      <c r="E71" s="86"/>
      <c r="I71" s="8"/>
      <c r="J71" s="8"/>
      <c r="K71" s="8"/>
      <c r="L71" s="8"/>
      <c r="M71" s="8"/>
      <c r="N71" s="8"/>
      <c r="O71" s="8"/>
      <c r="P71" s="8"/>
      <c r="Q71" s="8"/>
    </row>
    <row r="72" spans="1:17" x14ac:dyDescent="0.25">
      <c r="A72" s="2" t="s">
        <v>128</v>
      </c>
      <c r="B72" s="76"/>
      <c r="C72" s="76"/>
      <c r="D72" s="76"/>
      <c r="E72" s="76"/>
      <c r="I72" s="8"/>
      <c r="J72" s="8"/>
      <c r="K72" s="8"/>
      <c r="L72" s="8"/>
      <c r="M72" s="8"/>
      <c r="N72" s="8"/>
      <c r="O72" s="8"/>
      <c r="P72" s="8"/>
      <c r="Q72" s="8"/>
    </row>
    <row r="73" spans="1:17" x14ac:dyDescent="0.25">
      <c r="B73" s="76"/>
      <c r="C73" s="76"/>
      <c r="D73" s="76"/>
      <c r="E73" s="76"/>
      <c r="I73" s="8"/>
      <c r="J73" s="8"/>
      <c r="K73" s="8"/>
      <c r="L73" s="8"/>
      <c r="M73" s="8"/>
      <c r="N73" s="8"/>
      <c r="O73" s="8"/>
      <c r="P73" s="8"/>
      <c r="Q73" s="8"/>
    </row>
    <row r="74" spans="1:17" x14ac:dyDescent="0.25">
      <c r="A74" s="1" t="s">
        <v>162</v>
      </c>
      <c r="B74" s="69">
        <v>19.182085990000004</v>
      </c>
      <c r="C74" s="83">
        <v>23.912319050000004</v>
      </c>
      <c r="D74" s="84" t="s">
        <v>81</v>
      </c>
      <c r="E74" s="84" t="s">
        <v>81</v>
      </c>
      <c r="I74" s="8"/>
      <c r="J74" s="8"/>
      <c r="K74" s="8"/>
      <c r="L74" s="8"/>
      <c r="M74" s="8"/>
      <c r="N74" s="8"/>
      <c r="O74" s="8"/>
      <c r="P74" s="8"/>
      <c r="Q74" s="8"/>
    </row>
    <row r="75" spans="1:17" x14ac:dyDescent="0.25">
      <c r="A75" s="1" t="s">
        <v>163</v>
      </c>
      <c r="B75" s="69">
        <v>508.79228522383238</v>
      </c>
      <c r="C75" s="69">
        <v>565.98844619458555</v>
      </c>
      <c r="D75" s="84" t="s">
        <v>81</v>
      </c>
      <c r="E75" s="84" t="s">
        <v>81</v>
      </c>
      <c r="I75" s="8"/>
      <c r="J75" s="8"/>
      <c r="K75" s="8"/>
      <c r="L75" s="8"/>
      <c r="M75" s="8"/>
      <c r="N75" s="8"/>
      <c r="O75" s="8"/>
      <c r="P75" s="8"/>
      <c r="Q75" s="8"/>
    </row>
    <row r="76" spans="1:17" x14ac:dyDescent="0.25">
      <c r="A76" s="4" t="s">
        <v>128</v>
      </c>
      <c r="B76" s="78">
        <f>(B74/B75)*4</f>
        <v>0.15080484942149822</v>
      </c>
      <c r="C76" s="78">
        <v>0.16899510377481453</v>
      </c>
      <c r="D76" s="85" t="s">
        <v>95</v>
      </c>
      <c r="E76" s="85" t="s">
        <v>95</v>
      </c>
      <c r="I76" s="8"/>
      <c r="J76" s="8"/>
      <c r="K76" s="8"/>
      <c r="L76" s="8"/>
      <c r="M76" s="8"/>
      <c r="N76" s="8"/>
      <c r="O76" s="8"/>
      <c r="P76" s="8"/>
      <c r="Q76" s="8"/>
    </row>
    <row r="77" spans="1:17" x14ac:dyDescent="0.25">
      <c r="B77" s="149"/>
      <c r="C77" s="120"/>
      <c r="D77" s="81"/>
      <c r="E77" s="81"/>
      <c r="I77" s="8"/>
      <c r="J77" s="8"/>
      <c r="K77" s="8"/>
      <c r="L77" s="8"/>
      <c r="M77" s="8"/>
      <c r="N77" s="8"/>
      <c r="O77" s="8"/>
      <c r="P77" s="8"/>
      <c r="Q77" s="8"/>
    </row>
    <row r="78" spans="1:17" x14ac:dyDescent="0.25">
      <c r="A78" s="2" t="s">
        <v>131</v>
      </c>
      <c r="B78" s="76"/>
      <c r="C78" s="76"/>
      <c r="D78" s="76"/>
      <c r="E78" s="76"/>
      <c r="I78" s="8"/>
      <c r="J78" s="8"/>
      <c r="K78" s="8"/>
      <c r="L78" s="8"/>
      <c r="M78" s="8"/>
      <c r="N78" s="8"/>
      <c r="O78" s="8"/>
      <c r="P78" s="8"/>
      <c r="Q78" s="8"/>
    </row>
    <row r="79" spans="1:17" x14ac:dyDescent="0.25">
      <c r="B79" s="76"/>
      <c r="C79" s="76"/>
      <c r="D79" s="76"/>
      <c r="E79" s="76"/>
      <c r="I79" s="8"/>
      <c r="J79" s="8"/>
      <c r="K79" s="8"/>
      <c r="L79" s="8"/>
      <c r="M79" s="8"/>
      <c r="N79" s="8"/>
      <c r="O79" s="8"/>
      <c r="P79" s="8"/>
      <c r="Q79" s="8"/>
    </row>
    <row r="80" spans="1:17" x14ac:dyDescent="0.25">
      <c r="A80" s="1" t="s">
        <v>136</v>
      </c>
      <c r="B80" s="69">
        <v>10.90546207</v>
      </c>
      <c r="C80" s="83">
        <v>19.30297079</v>
      </c>
      <c r="D80" s="84" t="s">
        <v>81</v>
      </c>
      <c r="E80" s="84" t="s">
        <v>81</v>
      </c>
      <c r="I80" s="8"/>
      <c r="J80" s="8"/>
      <c r="K80" s="8"/>
      <c r="L80" s="8"/>
      <c r="M80" s="8"/>
      <c r="N80" s="8"/>
      <c r="O80" s="8"/>
      <c r="P80" s="8"/>
      <c r="Q80" s="8"/>
    </row>
    <row r="81" spans="1:17" x14ac:dyDescent="0.25">
      <c r="A81" s="1" t="s">
        <v>133</v>
      </c>
      <c r="B81" s="69">
        <v>7798.5940705091298</v>
      </c>
      <c r="C81" s="69">
        <v>8628.9488412899482</v>
      </c>
      <c r="D81" s="84" t="s">
        <v>81</v>
      </c>
      <c r="E81" s="84" t="s">
        <v>81</v>
      </c>
      <c r="I81" s="8"/>
      <c r="J81" s="8"/>
      <c r="K81" s="8"/>
      <c r="L81" s="8"/>
      <c r="M81" s="8"/>
      <c r="N81" s="8"/>
      <c r="O81" s="8"/>
      <c r="P81" s="8"/>
      <c r="Q81" s="8"/>
    </row>
    <row r="82" spans="1:17" x14ac:dyDescent="0.25">
      <c r="A82" s="4" t="s">
        <v>131</v>
      </c>
      <c r="B82" s="78">
        <f>(B80/B81)*4</f>
        <v>5.5935528744801254E-3</v>
      </c>
      <c r="C82" s="78">
        <v>8.9480056702315007E-3</v>
      </c>
      <c r="D82" s="85" t="s">
        <v>95</v>
      </c>
      <c r="E82" s="85" t="s">
        <v>95</v>
      </c>
      <c r="I82" s="8"/>
      <c r="J82" s="8"/>
      <c r="K82" s="8"/>
      <c r="L82" s="8"/>
      <c r="M82" s="8"/>
      <c r="N82" s="8"/>
      <c r="O82" s="8"/>
      <c r="P82" s="8"/>
      <c r="Q82" s="8"/>
    </row>
    <row r="83" spans="1:17" x14ac:dyDescent="0.25">
      <c r="B83" s="149"/>
      <c r="C83" s="119"/>
      <c r="D83" s="81"/>
      <c r="E83" s="81"/>
      <c r="G83" t="s">
        <v>3</v>
      </c>
      <c r="I83" s="8"/>
      <c r="J83" s="8"/>
      <c r="K83" s="8"/>
      <c r="L83" s="8"/>
      <c r="M83" s="8"/>
      <c r="N83" s="8"/>
      <c r="O83" s="8"/>
      <c r="P83" s="8"/>
      <c r="Q83" s="8"/>
    </row>
    <row r="84" spans="1:17" x14ac:dyDescent="0.25">
      <c r="A84" s="2" t="s">
        <v>132</v>
      </c>
      <c r="B84" s="76"/>
      <c r="C84" s="76"/>
      <c r="D84" s="76"/>
      <c r="E84" s="76"/>
    </row>
    <row r="85" spans="1:17" x14ac:dyDescent="0.25">
      <c r="B85" s="76"/>
      <c r="C85" s="76"/>
      <c r="D85" s="76"/>
      <c r="E85" s="76"/>
    </row>
    <row r="86" spans="1:17" x14ac:dyDescent="0.25">
      <c r="A86" t="s">
        <v>64</v>
      </c>
      <c r="B86" s="69">
        <v>0.26073953999999999</v>
      </c>
      <c r="C86" s="69">
        <v>5.3892579999999995E-2</v>
      </c>
      <c r="D86" s="84" t="s">
        <v>81</v>
      </c>
      <c r="E86" s="84" t="s">
        <v>81</v>
      </c>
    </row>
    <row r="87" spans="1:17" x14ac:dyDescent="0.25">
      <c r="A87" s="1" t="s">
        <v>134</v>
      </c>
      <c r="B87" s="69">
        <v>-5.4515397200000004</v>
      </c>
      <c r="C87" s="69">
        <v>4.6041108399999997</v>
      </c>
      <c r="D87" s="84" t="s">
        <v>81</v>
      </c>
      <c r="E87" s="84" t="s">
        <v>81</v>
      </c>
    </row>
    <row r="88" spans="1:17" x14ac:dyDescent="0.25">
      <c r="A88" s="1" t="s">
        <v>135</v>
      </c>
      <c r="B88" s="69">
        <v>2287.9371040578317</v>
      </c>
      <c r="C88" s="69">
        <v>2970.2397100589119</v>
      </c>
      <c r="D88" s="84" t="s">
        <v>81</v>
      </c>
      <c r="E88" s="84" t="s">
        <v>81</v>
      </c>
    </row>
    <row r="89" spans="1:17" x14ac:dyDescent="0.25">
      <c r="A89" s="4" t="s">
        <v>132</v>
      </c>
      <c r="B89" s="78">
        <f>(SUM(B86:B87)/B88)*4</f>
        <v>-9.0750749586493758E-3</v>
      </c>
      <c r="C89" s="78">
        <v>6.2728989909135828E-3</v>
      </c>
      <c r="D89" s="85" t="s">
        <v>95</v>
      </c>
      <c r="E89" s="85" t="s">
        <v>95</v>
      </c>
    </row>
    <row r="90" spans="1:17" x14ac:dyDescent="0.25">
      <c r="B90" s="129"/>
      <c r="C90" s="122"/>
      <c r="D90" s="122"/>
      <c r="E90" s="121"/>
    </row>
    <row r="96" spans="1:17" x14ac:dyDescent="0.25">
      <c r="B96" t="s">
        <v>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P&amp;L_BS</vt:lpstr>
      <vt:lpstr>Cash flow</vt:lpstr>
      <vt:lpstr>Notes</vt:lpstr>
      <vt:lpstr>APM</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Angelica Rehnlund</cp:lastModifiedBy>
  <cp:lastPrinted>2021-10-25T09:52:18Z</cp:lastPrinted>
  <dcterms:created xsi:type="dcterms:W3CDTF">2019-10-16T12:44:36Z</dcterms:created>
  <dcterms:modified xsi:type="dcterms:W3CDTF">2022-06-29T10:43:01Z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